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CloudStore" sheetId="1" r:id="rId3"/>
    <sheet state="visible" name="Shopizer" sheetId="2" r:id="rId4"/>
    <sheet state="visible" name="Petclinic" sheetId="3" r:id="rId5"/>
    <sheet state="visible" name="Summary" sheetId="4" r:id="rId6"/>
  </sheets>
  <definedNames/>
  <calcPr/>
</workbook>
</file>

<file path=xl/sharedStrings.xml><?xml version="1.0" encoding="utf-8"?>
<sst xmlns="http://schemas.openxmlformats.org/spreadsheetml/2006/main" count="1772" uniqueCount="29">
  <si>
    <t>app</t>
  </si>
  <si>
    <t>cache</t>
  </si>
  <si>
    <t>users</t>
  </si>
  <si>
    <t>replacement</t>
  </si>
  <si>
    <t>TR</t>
  </si>
  <si>
    <t>hit-ratio</t>
  </si>
  <si>
    <t>hit abs</t>
  </si>
  <si>
    <t>miss abs</t>
  </si>
  <si>
    <t>TR Médio</t>
  </si>
  <si>
    <t>petclinic</t>
  </si>
  <si>
    <t>NO</t>
  </si>
  <si>
    <t>-</t>
  </si>
  <si>
    <t>shopizer</t>
  </si>
  <si>
    <t>cloudstore</t>
  </si>
  <si>
    <t>DEV</t>
  </si>
  <si>
    <t>LRU</t>
  </si>
  <si>
    <t>AP</t>
  </si>
  <si>
    <t>Para 1 user</t>
  </si>
  <si>
    <t>Application</t>
  </si>
  <si>
    <t>TR Diff</t>
  </si>
  <si>
    <t>Hit Ratio</t>
  </si>
  <si>
    <t>Hit abs</t>
  </si>
  <si>
    <t>Hit Ratio Diff</t>
  </si>
  <si>
    <t>Hit abs Diff</t>
  </si>
  <si>
    <t>Cloudstore</t>
  </si>
  <si>
    <t>Para 5 users</t>
  </si>
  <si>
    <t>Para 10 users</t>
  </si>
  <si>
    <t>Para 25 users</t>
  </si>
  <si>
    <t>Para 50 users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</si>
</sst>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b/>
    </font>
  </fonts>
  <fills count="3">
    <fill>
      <patternFill patternType="none"/>
    </fill>
    <fill>
      <patternFill patternType="lightGray"/>
    </fill>
    <fill>
      <patternFill patternType="solid">
        <fgColor rgb="FFB7B7B7"/>
        <bgColor rgb="FFB7B7B7"/>
      </patternFill>
    </fill>
  </fills>
  <borders count="7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2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/>
    </xf>
    <xf borderId="0" fillId="0" fontId="1" numFmtId="0" xfId="0" applyAlignment="1" applyFont="1">
      <alignment readingOrder="0"/>
    </xf>
    <xf borderId="0" fillId="0" fontId="1" numFmtId="0" xfId="0" applyAlignment="1" applyFont="1">
      <alignment horizontal="center" readingOrder="0" vertical="center"/>
    </xf>
    <xf borderId="0" fillId="0" fontId="1" numFmtId="0" xfId="0" applyAlignment="1" applyFont="1">
      <alignment horizontal="center" vertical="center"/>
    </xf>
    <xf borderId="0" fillId="0" fontId="2" numFmtId="0" xfId="0" applyAlignment="1" applyFont="1">
      <alignment vertical="bottom"/>
    </xf>
    <xf borderId="0" fillId="0" fontId="1" numFmtId="0" xfId="0" applyAlignment="1" applyFont="1">
      <alignment readingOrder="0"/>
    </xf>
    <xf borderId="0" fillId="0" fontId="1" numFmtId="0" xfId="0" applyFont="1"/>
    <xf borderId="0" fillId="0" fontId="2" numFmtId="0" xfId="0" applyAlignment="1" applyFont="1">
      <alignment horizontal="center" vertical="center"/>
    </xf>
    <xf borderId="1" fillId="0" fontId="3" numFmtId="0" xfId="0" applyAlignment="1" applyBorder="1" applyFont="1">
      <alignment horizontal="center" readingOrder="0"/>
    </xf>
    <xf borderId="2" fillId="0" fontId="1" numFmtId="0" xfId="0" applyBorder="1" applyFont="1"/>
    <xf borderId="3" fillId="0" fontId="1" numFmtId="0" xfId="0" applyBorder="1" applyFont="1"/>
    <xf borderId="4" fillId="0" fontId="1" numFmtId="0" xfId="0" applyAlignment="1" applyBorder="1" applyFont="1">
      <alignment readingOrder="0"/>
    </xf>
    <xf borderId="5" fillId="0" fontId="1" numFmtId="0" xfId="0" applyAlignment="1" applyBorder="1" applyFont="1">
      <alignment horizontal="center" readingOrder="0"/>
    </xf>
    <xf borderId="1" fillId="0" fontId="1" numFmtId="0" xfId="0" applyAlignment="1" applyBorder="1" applyFont="1">
      <alignment horizontal="center" readingOrder="0"/>
    </xf>
    <xf borderId="6" fillId="0" fontId="1" numFmtId="0" xfId="0" applyBorder="1" applyFont="1"/>
    <xf borderId="5" fillId="0" fontId="1" numFmtId="0" xfId="0" applyAlignment="1" applyBorder="1" applyFont="1">
      <alignment readingOrder="0"/>
    </xf>
    <xf borderId="5" fillId="0" fontId="1" numFmtId="0" xfId="0" applyBorder="1" applyFont="1"/>
    <xf borderId="0" fillId="0" fontId="3" numFmtId="0" xfId="0" applyAlignment="1" applyFont="1">
      <alignment horizontal="center" readingOrder="0"/>
    </xf>
    <xf borderId="0" fillId="0" fontId="2" numFmtId="0" xfId="0" applyAlignment="1" applyFont="1">
      <alignment vertical="bottom"/>
    </xf>
    <xf borderId="0" fillId="0" fontId="2" numFmtId="0" xfId="0" applyAlignment="1" applyFont="1">
      <alignment horizontal="center" readingOrder="0" vertical="bottom"/>
    </xf>
    <xf borderId="0" fillId="0" fontId="2" numFmtId="0" xfId="0" applyAlignment="1" applyFont="1">
      <alignment horizontal="center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4" max="4" width="17.4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>
      <c r="A2" s="2" t="s">
        <v>13</v>
      </c>
      <c r="B2" s="2" t="s">
        <v>10</v>
      </c>
      <c r="C2" s="2">
        <v>1.0</v>
      </c>
      <c r="D2" s="2" t="s">
        <v>11</v>
      </c>
      <c r="E2" s="2">
        <v>8.4</v>
      </c>
      <c r="F2" s="2" t="s">
        <v>11</v>
      </c>
      <c r="G2" s="2" t="s">
        <v>11</v>
      </c>
      <c r="H2" s="2" t="s">
        <v>11</v>
      </c>
      <c r="I2" s="4">
        <f>SUM(E2:E11)/10</f>
        <v>8.37</v>
      </c>
    </row>
    <row r="3">
      <c r="A3" s="2" t="s">
        <v>13</v>
      </c>
      <c r="B3" s="2" t="s">
        <v>10</v>
      </c>
      <c r="C3" s="2">
        <v>1.0</v>
      </c>
      <c r="D3" s="2" t="s">
        <v>11</v>
      </c>
      <c r="E3" s="2">
        <v>8.3</v>
      </c>
      <c r="F3" s="2" t="s">
        <v>11</v>
      </c>
      <c r="G3" s="2" t="s">
        <v>11</v>
      </c>
      <c r="H3" s="2" t="s">
        <v>11</v>
      </c>
    </row>
    <row r="4">
      <c r="A4" s="2" t="s">
        <v>13</v>
      </c>
      <c r="B4" s="2" t="s">
        <v>10</v>
      </c>
      <c r="C4" s="2">
        <v>1.0</v>
      </c>
      <c r="D4" s="2" t="s">
        <v>11</v>
      </c>
      <c r="E4" s="2">
        <v>8.6</v>
      </c>
      <c r="F4" s="2" t="s">
        <v>11</v>
      </c>
      <c r="G4" s="2" t="s">
        <v>11</v>
      </c>
      <c r="H4" s="2" t="s">
        <v>11</v>
      </c>
    </row>
    <row r="5">
      <c r="A5" s="2" t="s">
        <v>13</v>
      </c>
      <c r="B5" s="2" t="s">
        <v>10</v>
      </c>
      <c r="C5" s="2">
        <v>1.0</v>
      </c>
      <c r="D5" s="2" t="s">
        <v>11</v>
      </c>
      <c r="E5" s="2">
        <v>8.1</v>
      </c>
      <c r="F5" s="2" t="s">
        <v>11</v>
      </c>
      <c r="G5" s="2" t="s">
        <v>11</v>
      </c>
      <c r="H5" s="2" t="s">
        <v>11</v>
      </c>
    </row>
    <row r="6">
      <c r="A6" s="2" t="s">
        <v>13</v>
      </c>
      <c r="B6" s="2" t="s">
        <v>10</v>
      </c>
      <c r="C6" s="2">
        <v>1.0</v>
      </c>
      <c r="D6" s="2" t="s">
        <v>11</v>
      </c>
      <c r="E6" s="2">
        <v>8.5</v>
      </c>
      <c r="F6" s="2" t="s">
        <v>11</v>
      </c>
      <c r="G6" s="2" t="s">
        <v>11</v>
      </c>
      <c r="H6" s="2" t="s">
        <v>11</v>
      </c>
    </row>
    <row r="7">
      <c r="A7" s="2" t="s">
        <v>13</v>
      </c>
      <c r="B7" s="2" t="s">
        <v>10</v>
      </c>
      <c r="C7" s="2">
        <v>1.0</v>
      </c>
      <c r="D7" s="2" t="s">
        <v>11</v>
      </c>
      <c r="E7" s="2">
        <v>8.2</v>
      </c>
      <c r="F7" s="2" t="s">
        <v>11</v>
      </c>
      <c r="G7" s="2" t="s">
        <v>11</v>
      </c>
      <c r="H7" s="2" t="s">
        <v>11</v>
      </c>
    </row>
    <row r="8">
      <c r="A8" s="2" t="s">
        <v>13</v>
      </c>
      <c r="B8" s="2" t="s">
        <v>10</v>
      </c>
      <c r="C8" s="2">
        <v>1.0</v>
      </c>
      <c r="D8" s="2" t="s">
        <v>11</v>
      </c>
      <c r="E8" s="2">
        <v>8.4</v>
      </c>
      <c r="F8" s="2" t="s">
        <v>11</v>
      </c>
      <c r="G8" s="2" t="s">
        <v>11</v>
      </c>
      <c r="H8" s="2" t="s">
        <v>11</v>
      </c>
    </row>
    <row r="9">
      <c r="A9" s="2" t="s">
        <v>13</v>
      </c>
      <c r="B9" s="2" t="s">
        <v>10</v>
      </c>
      <c r="C9" s="2">
        <v>1.0</v>
      </c>
      <c r="D9" s="2" t="s">
        <v>11</v>
      </c>
      <c r="E9" s="2">
        <v>8.3</v>
      </c>
      <c r="F9" s="2" t="s">
        <v>11</v>
      </c>
      <c r="G9" s="2" t="s">
        <v>11</v>
      </c>
      <c r="H9" s="2" t="s">
        <v>11</v>
      </c>
    </row>
    <row r="10">
      <c r="A10" s="2" t="s">
        <v>13</v>
      </c>
      <c r="B10" s="2" t="s">
        <v>10</v>
      </c>
      <c r="C10" s="2">
        <v>1.0</v>
      </c>
      <c r="D10" s="2" t="s">
        <v>11</v>
      </c>
      <c r="E10" s="2">
        <v>8.4</v>
      </c>
      <c r="F10" s="2" t="s">
        <v>11</v>
      </c>
      <c r="G10" s="2" t="s">
        <v>11</v>
      </c>
      <c r="H10" s="2" t="s">
        <v>11</v>
      </c>
    </row>
    <row r="11">
      <c r="A11" s="2" t="s">
        <v>13</v>
      </c>
      <c r="B11" s="2" t="s">
        <v>10</v>
      </c>
      <c r="C11" s="2">
        <v>1.0</v>
      </c>
      <c r="D11" s="2" t="s">
        <v>11</v>
      </c>
      <c r="E11" s="2">
        <v>8.5</v>
      </c>
      <c r="F11" s="2" t="s">
        <v>11</v>
      </c>
      <c r="G11" s="2" t="s">
        <v>11</v>
      </c>
      <c r="H11" s="2" t="s">
        <v>11</v>
      </c>
    </row>
    <row r="12">
      <c r="A12" s="2" t="s">
        <v>13</v>
      </c>
      <c r="B12" s="2" t="s">
        <v>10</v>
      </c>
      <c r="C12" s="2">
        <v>5.0</v>
      </c>
      <c r="D12" s="2" t="s">
        <v>11</v>
      </c>
      <c r="E12" s="2">
        <v>22.0</v>
      </c>
      <c r="F12" s="2" t="s">
        <v>11</v>
      </c>
      <c r="G12" s="2" t="s">
        <v>11</v>
      </c>
      <c r="H12" s="2" t="s">
        <v>11</v>
      </c>
      <c r="I12" s="4">
        <f>SUM(E12:E21)/10</f>
        <v>22.28</v>
      </c>
    </row>
    <row r="13">
      <c r="A13" s="2" t="s">
        <v>13</v>
      </c>
      <c r="B13" s="2" t="s">
        <v>10</v>
      </c>
      <c r="C13" s="2">
        <v>5.0</v>
      </c>
      <c r="D13" s="2" t="s">
        <v>11</v>
      </c>
      <c r="E13" s="2">
        <v>22.3</v>
      </c>
      <c r="F13" s="2" t="s">
        <v>11</v>
      </c>
      <c r="G13" s="2" t="s">
        <v>11</v>
      </c>
      <c r="H13" s="2" t="s">
        <v>11</v>
      </c>
    </row>
    <row r="14">
      <c r="A14" s="2" t="s">
        <v>13</v>
      </c>
      <c r="B14" s="2" t="s">
        <v>10</v>
      </c>
      <c r="C14" s="2">
        <v>5.0</v>
      </c>
      <c r="D14" s="2" t="s">
        <v>11</v>
      </c>
      <c r="E14" s="2">
        <v>22.3</v>
      </c>
      <c r="F14" s="2" t="s">
        <v>11</v>
      </c>
      <c r="G14" s="2" t="s">
        <v>11</v>
      </c>
      <c r="H14" s="2" t="s">
        <v>11</v>
      </c>
    </row>
    <row r="15">
      <c r="A15" s="2" t="s">
        <v>13</v>
      </c>
      <c r="B15" s="2" t="s">
        <v>10</v>
      </c>
      <c r="C15" s="2">
        <v>5.0</v>
      </c>
      <c r="D15" s="2" t="s">
        <v>11</v>
      </c>
      <c r="E15" s="2">
        <v>22.5</v>
      </c>
      <c r="F15" s="2" t="s">
        <v>11</v>
      </c>
      <c r="G15" s="2" t="s">
        <v>11</v>
      </c>
      <c r="H15" s="2" t="s">
        <v>11</v>
      </c>
    </row>
    <row r="16">
      <c r="A16" s="2" t="s">
        <v>13</v>
      </c>
      <c r="B16" s="2" t="s">
        <v>10</v>
      </c>
      <c r="C16" s="2">
        <v>5.0</v>
      </c>
      <c r="D16" s="2" t="s">
        <v>11</v>
      </c>
      <c r="E16" s="2">
        <v>22.3</v>
      </c>
      <c r="F16" s="2" t="s">
        <v>11</v>
      </c>
      <c r="G16" s="2" t="s">
        <v>11</v>
      </c>
      <c r="H16" s="2" t="s">
        <v>11</v>
      </c>
    </row>
    <row r="17">
      <c r="A17" s="2" t="s">
        <v>13</v>
      </c>
      <c r="B17" s="2" t="s">
        <v>10</v>
      </c>
      <c r="C17" s="2">
        <v>5.0</v>
      </c>
      <c r="D17" s="2" t="s">
        <v>11</v>
      </c>
      <c r="E17" s="2">
        <v>22.1</v>
      </c>
      <c r="F17" s="2" t="s">
        <v>11</v>
      </c>
      <c r="G17" s="2" t="s">
        <v>11</v>
      </c>
      <c r="H17" s="2" t="s">
        <v>11</v>
      </c>
    </row>
    <row r="18">
      <c r="A18" s="2" t="s">
        <v>13</v>
      </c>
      <c r="B18" s="2" t="s">
        <v>10</v>
      </c>
      <c r="C18" s="2">
        <v>5.0</v>
      </c>
      <c r="D18" s="2" t="s">
        <v>11</v>
      </c>
      <c r="E18" s="2">
        <v>22.3</v>
      </c>
      <c r="F18" s="2" t="s">
        <v>11</v>
      </c>
      <c r="G18" s="2" t="s">
        <v>11</v>
      </c>
      <c r="H18" s="2" t="s">
        <v>11</v>
      </c>
    </row>
    <row r="19">
      <c r="A19" s="2" t="s">
        <v>13</v>
      </c>
      <c r="B19" s="2" t="s">
        <v>10</v>
      </c>
      <c r="C19" s="2">
        <v>5.0</v>
      </c>
      <c r="D19" s="2" t="s">
        <v>11</v>
      </c>
      <c r="E19" s="2">
        <v>22.4</v>
      </c>
      <c r="F19" s="2" t="s">
        <v>11</v>
      </c>
      <c r="G19" s="2" t="s">
        <v>11</v>
      </c>
      <c r="H19" s="2" t="s">
        <v>11</v>
      </c>
    </row>
    <row r="20">
      <c r="A20" s="2" t="s">
        <v>13</v>
      </c>
      <c r="B20" s="2" t="s">
        <v>10</v>
      </c>
      <c r="C20" s="2">
        <v>5.0</v>
      </c>
      <c r="D20" s="2" t="s">
        <v>11</v>
      </c>
      <c r="E20" s="2">
        <v>22.3</v>
      </c>
      <c r="F20" s="2" t="s">
        <v>11</v>
      </c>
      <c r="G20" s="2" t="s">
        <v>11</v>
      </c>
      <c r="H20" s="2" t="s">
        <v>11</v>
      </c>
    </row>
    <row r="21">
      <c r="A21" s="2" t="s">
        <v>13</v>
      </c>
      <c r="B21" s="2" t="s">
        <v>10</v>
      </c>
      <c r="C21" s="2">
        <v>5.0</v>
      </c>
      <c r="D21" s="2" t="s">
        <v>11</v>
      </c>
      <c r="E21" s="2">
        <v>22.3</v>
      </c>
      <c r="F21" s="2" t="s">
        <v>11</v>
      </c>
      <c r="G21" s="2" t="s">
        <v>11</v>
      </c>
      <c r="H21" s="2" t="s">
        <v>11</v>
      </c>
    </row>
    <row r="22" ht="14.25" customHeight="1">
      <c r="A22" s="2" t="s">
        <v>13</v>
      </c>
      <c r="B22" s="2" t="s">
        <v>10</v>
      </c>
      <c r="C22" s="2">
        <v>10.0</v>
      </c>
      <c r="D22" s="2" t="s">
        <v>11</v>
      </c>
      <c r="E22" s="2">
        <v>28.8</v>
      </c>
      <c r="F22" s="2" t="s">
        <v>11</v>
      </c>
      <c r="G22" s="2" t="s">
        <v>11</v>
      </c>
      <c r="H22" s="2" t="s">
        <v>11</v>
      </c>
      <c r="I22" s="4">
        <f>SUM(E22:E31)/10</f>
        <v>28.84</v>
      </c>
    </row>
    <row r="23" ht="14.25" customHeight="1">
      <c r="A23" s="2" t="s">
        <v>13</v>
      </c>
      <c r="B23" s="2" t="s">
        <v>10</v>
      </c>
      <c r="C23" s="2">
        <v>10.0</v>
      </c>
      <c r="D23" s="2" t="s">
        <v>11</v>
      </c>
      <c r="E23" s="2">
        <v>28.8</v>
      </c>
      <c r="F23" s="2" t="s">
        <v>11</v>
      </c>
      <c r="G23" s="2" t="s">
        <v>11</v>
      </c>
      <c r="H23" s="2" t="s">
        <v>11</v>
      </c>
    </row>
    <row r="24" ht="14.25" customHeight="1">
      <c r="A24" s="2" t="s">
        <v>13</v>
      </c>
      <c r="B24" s="2" t="s">
        <v>10</v>
      </c>
      <c r="C24" s="2">
        <v>10.0</v>
      </c>
      <c r="D24" s="2" t="s">
        <v>11</v>
      </c>
      <c r="E24" s="2">
        <v>28.8</v>
      </c>
      <c r="F24" s="2" t="s">
        <v>11</v>
      </c>
      <c r="G24" s="2" t="s">
        <v>11</v>
      </c>
      <c r="H24" s="2" t="s">
        <v>11</v>
      </c>
    </row>
    <row r="25" ht="14.25" customHeight="1">
      <c r="A25" s="2" t="s">
        <v>13</v>
      </c>
      <c r="B25" s="2" t="s">
        <v>10</v>
      </c>
      <c r="C25" s="2">
        <v>10.0</v>
      </c>
      <c r="D25" s="2" t="s">
        <v>11</v>
      </c>
      <c r="E25" s="2">
        <v>28.9</v>
      </c>
      <c r="F25" s="2" t="s">
        <v>11</v>
      </c>
      <c r="G25" s="2" t="s">
        <v>11</v>
      </c>
      <c r="H25" s="2" t="s">
        <v>11</v>
      </c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</row>
    <row r="26" ht="14.25" customHeight="1">
      <c r="A26" s="2" t="s">
        <v>13</v>
      </c>
      <c r="B26" s="2" t="s">
        <v>10</v>
      </c>
      <c r="C26" s="2">
        <v>10.0</v>
      </c>
      <c r="D26" s="2" t="s">
        <v>11</v>
      </c>
      <c r="E26" s="2">
        <v>28.9</v>
      </c>
      <c r="F26" s="2" t="s">
        <v>11</v>
      </c>
      <c r="G26" s="2" t="s">
        <v>11</v>
      </c>
      <c r="H26" s="2" t="s">
        <v>11</v>
      </c>
    </row>
    <row r="27" ht="14.25" customHeight="1">
      <c r="A27" s="2" t="s">
        <v>13</v>
      </c>
      <c r="B27" s="2" t="s">
        <v>10</v>
      </c>
      <c r="C27" s="2">
        <v>10.0</v>
      </c>
      <c r="D27" s="2" t="s">
        <v>11</v>
      </c>
      <c r="E27" s="2">
        <v>28.8</v>
      </c>
      <c r="F27" s="2" t="s">
        <v>11</v>
      </c>
      <c r="G27" s="2" t="s">
        <v>11</v>
      </c>
      <c r="H27" s="2" t="s">
        <v>11</v>
      </c>
    </row>
    <row r="28" ht="14.25" customHeight="1">
      <c r="A28" s="2" t="s">
        <v>13</v>
      </c>
      <c r="B28" s="2" t="s">
        <v>10</v>
      </c>
      <c r="C28" s="2">
        <v>10.0</v>
      </c>
      <c r="D28" s="2" t="s">
        <v>11</v>
      </c>
      <c r="E28" s="2">
        <v>28.8</v>
      </c>
      <c r="F28" s="2" t="s">
        <v>11</v>
      </c>
      <c r="G28" s="2" t="s">
        <v>11</v>
      </c>
      <c r="H28" s="2" t="s">
        <v>11</v>
      </c>
    </row>
    <row r="29" ht="14.25" customHeight="1">
      <c r="A29" s="2" t="s">
        <v>13</v>
      </c>
      <c r="B29" s="2" t="s">
        <v>10</v>
      </c>
      <c r="C29" s="2">
        <v>10.0</v>
      </c>
      <c r="D29" s="2" t="s">
        <v>11</v>
      </c>
      <c r="E29" s="2">
        <v>28.9</v>
      </c>
      <c r="F29" s="2" t="s">
        <v>11</v>
      </c>
      <c r="G29" s="2" t="s">
        <v>11</v>
      </c>
      <c r="H29" s="2" t="s">
        <v>11</v>
      </c>
    </row>
    <row r="30" ht="14.25" customHeight="1">
      <c r="A30" s="2" t="s">
        <v>13</v>
      </c>
      <c r="B30" s="2" t="s">
        <v>10</v>
      </c>
      <c r="C30" s="2">
        <v>10.0</v>
      </c>
      <c r="D30" s="2" t="s">
        <v>11</v>
      </c>
      <c r="E30" s="2">
        <v>28.8</v>
      </c>
      <c r="F30" s="2" t="s">
        <v>11</v>
      </c>
      <c r="G30" s="2" t="s">
        <v>11</v>
      </c>
      <c r="H30" s="2" t="s">
        <v>11</v>
      </c>
    </row>
    <row r="31" ht="14.25" customHeight="1">
      <c r="A31" s="2" t="s">
        <v>13</v>
      </c>
      <c r="B31" s="2" t="s">
        <v>10</v>
      </c>
      <c r="C31" s="2">
        <v>10.0</v>
      </c>
      <c r="D31" s="2" t="s">
        <v>11</v>
      </c>
      <c r="E31" s="2">
        <v>28.9</v>
      </c>
      <c r="F31" s="2" t="s">
        <v>11</v>
      </c>
      <c r="G31" s="2" t="s">
        <v>11</v>
      </c>
      <c r="H31" s="2" t="s">
        <v>11</v>
      </c>
    </row>
    <row r="32" ht="14.25" customHeight="1">
      <c r="A32" s="2" t="s">
        <v>13</v>
      </c>
      <c r="B32" s="2" t="s">
        <v>10</v>
      </c>
      <c r="C32" s="2">
        <v>25.0</v>
      </c>
      <c r="D32" s="2" t="s">
        <v>11</v>
      </c>
      <c r="E32" s="2">
        <v>29.8</v>
      </c>
      <c r="F32" s="2" t="s">
        <v>11</v>
      </c>
      <c r="G32" s="2" t="s">
        <v>11</v>
      </c>
      <c r="H32" s="2" t="s">
        <v>11</v>
      </c>
      <c r="I32" s="4">
        <f>SUM(E32:E41)/10</f>
        <v>30.42</v>
      </c>
    </row>
    <row r="33">
      <c r="A33" s="2" t="s">
        <v>13</v>
      </c>
      <c r="B33" s="2" t="s">
        <v>10</v>
      </c>
      <c r="C33" s="2">
        <v>25.0</v>
      </c>
      <c r="D33" s="2" t="s">
        <v>11</v>
      </c>
      <c r="E33" s="2">
        <v>30.2</v>
      </c>
      <c r="F33" s="2" t="s">
        <v>11</v>
      </c>
      <c r="G33" s="2" t="s">
        <v>11</v>
      </c>
      <c r="H33" s="2" t="s">
        <v>11</v>
      </c>
    </row>
    <row r="34">
      <c r="A34" s="2" t="s">
        <v>13</v>
      </c>
      <c r="B34" s="2" t="s">
        <v>10</v>
      </c>
      <c r="C34" s="2">
        <v>25.0</v>
      </c>
      <c r="D34" s="2" t="s">
        <v>11</v>
      </c>
      <c r="E34" s="2">
        <v>30.4</v>
      </c>
      <c r="F34" s="2" t="s">
        <v>11</v>
      </c>
      <c r="G34" s="2" t="s">
        <v>11</v>
      </c>
      <c r="H34" s="2" t="s">
        <v>11</v>
      </c>
    </row>
    <row r="35">
      <c r="A35" s="2" t="s">
        <v>13</v>
      </c>
      <c r="B35" s="2" t="s">
        <v>10</v>
      </c>
      <c r="C35" s="2">
        <v>25.0</v>
      </c>
      <c r="D35" s="2" t="s">
        <v>11</v>
      </c>
      <c r="E35" s="2">
        <v>30.6</v>
      </c>
      <c r="F35" s="2" t="s">
        <v>11</v>
      </c>
      <c r="G35" s="2" t="s">
        <v>11</v>
      </c>
      <c r="H35" s="2" t="s">
        <v>11</v>
      </c>
    </row>
    <row r="36">
      <c r="A36" s="2" t="s">
        <v>13</v>
      </c>
      <c r="B36" s="2" t="s">
        <v>10</v>
      </c>
      <c r="C36" s="2">
        <v>25.0</v>
      </c>
      <c r="D36" s="2" t="s">
        <v>11</v>
      </c>
      <c r="E36" s="2">
        <v>30.6</v>
      </c>
      <c r="F36" s="2" t="s">
        <v>11</v>
      </c>
      <c r="G36" s="2" t="s">
        <v>11</v>
      </c>
      <c r="H36" s="2" t="s">
        <v>11</v>
      </c>
    </row>
    <row r="37">
      <c r="A37" s="2" t="s">
        <v>13</v>
      </c>
      <c r="B37" s="2" t="s">
        <v>10</v>
      </c>
      <c r="C37" s="2">
        <v>25.0</v>
      </c>
      <c r="D37" s="2" t="s">
        <v>11</v>
      </c>
      <c r="E37" s="2">
        <v>30.5</v>
      </c>
      <c r="F37" s="2" t="s">
        <v>11</v>
      </c>
      <c r="G37" s="2" t="s">
        <v>11</v>
      </c>
      <c r="H37" s="2" t="s">
        <v>11</v>
      </c>
    </row>
    <row r="38">
      <c r="A38" s="2" t="s">
        <v>13</v>
      </c>
      <c r="B38" s="2" t="s">
        <v>10</v>
      </c>
      <c r="C38" s="2">
        <v>25.0</v>
      </c>
      <c r="D38" s="2" t="s">
        <v>11</v>
      </c>
      <c r="E38" s="2">
        <v>30.4</v>
      </c>
      <c r="F38" s="2" t="s">
        <v>11</v>
      </c>
      <c r="G38" s="2" t="s">
        <v>11</v>
      </c>
      <c r="H38" s="2" t="s">
        <v>11</v>
      </c>
    </row>
    <row r="39">
      <c r="A39" s="2" t="s">
        <v>13</v>
      </c>
      <c r="B39" s="2" t="s">
        <v>10</v>
      </c>
      <c r="C39" s="2">
        <v>25.0</v>
      </c>
      <c r="D39" s="2" t="s">
        <v>11</v>
      </c>
      <c r="E39" s="2">
        <v>30.6</v>
      </c>
      <c r="F39" s="2" t="s">
        <v>11</v>
      </c>
      <c r="G39" s="2" t="s">
        <v>11</v>
      </c>
      <c r="H39" s="2" t="s">
        <v>11</v>
      </c>
    </row>
    <row r="40">
      <c r="A40" s="2" t="s">
        <v>13</v>
      </c>
      <c r="B40" s="2" t="s">
        <v>10</v>
      </c>
      <c r="C40" s="2">
        <v>25.0</v>
      </c>
      <c r="D40" s="2" t="s">
        <v>11</v>
      </c>
      <c r="E40" s="2">
        <v>30.6</v>
      </c>
      <c r="F40" s="2" t="s">
        <v>11</v>
      </c>
      <c r="G40" s="2" t="s">
        <v>11</v>
      </c>
      <c r="H40" s="2" t="s">
        <v>11</v>
      </c>
    </row>
    <row r="41">
      <c r="A41" s="2" t="s">
        <v>13</v>
      </c>
      <c r="B41" s="2" t="s">
        <v>10</v>
      </c>
      <c r="C41" s="2">
        <v>25.0</v>
      </c>
      <c r="D41" s="2" t="s">
        <v>11</v>
      </c>
      <c r="E41" s="2">
        <v>30.5</v>
      </c>
      <c r="F41" s="2" t="s">
        <v>11</v>
      </c>
      <c r="G41" s="2" t="s">
        <v>11</v>
      </c>
      <c r="H41" s="2" t="s">
        <v>11</v>
      </c>
    </row>
    <row r="42">
      <c r="A42" s="2" t="s">
        <v>13</v>
      </c>
      <c r="B42" s="2" t="s">
        <v>10</v>
      </c>
      <c r="C42" s="2">
        <v>50.0</v>
      </c>
      <c r="D42" s="2" t="s">
        <v>11</v>
      </c>
      <c r="E42" s="2">
        <v>30.4</v>
      </c>
      <c r="F42" s="2" t="s">
        <v>11</v>
      </c>
      <c r="G42" s="2" t="s">
        <v>11</v>
      </c>
      <c r="H42" s="2" t="s">
        <v>11</v>
      </c>
      <c r="I42" s="4">
        <f>SUM(E42:E51)/10</f>
        <v>30.45</v>
      </c>
    </row>
    <row r="43">
      <c r="A43" s="2" t="s">
        <v>13</v>
      </c>
      <c r="B43" s="2" t="s">
        <v>10</v>
      </c>
      <c r="C43" s="2">
        <v>50.0</v>
      </c>
      <c r="D43" s="2" t="s">
        <v>11</v>
      </c>
      <c r="E43" s="2">
        <v>30.5</v>
      </c>
      <c r="F43" s="2" t="s">
        <v>11</v>
      </c>
      <c r="G43" s="2" t="s">
        <v>11</v>
      </c>
      <c r="H43" s="2" t="s">
        <v>11</v>
      </c>
    </row>
    <row r="44">
      <c r="A44" s="2" t="s">
        <v>13</v>
      </c>
      <c r="B44" s="2" t="s">
        <v>10</v>
      </c>
      <c r="C44" s="2">
        <v>50.0</v>
      </c>
      <c r="D44" s="2" t="s">
        <v>11</v>
      </c>
      <c r="E44" s="2">
        <v>30.5</v>
      </c>
      <c r="F44" s="2" t="s">
        <v>11</v>
      </c>
      <c r="G44" s="2" t="s">
        <v>11</v>
      </c>
      <c r="H44" s="2" t="s">
        <v>11</v>
      </c>
    </row>
    <row r="45">
      <c r="A45" s="2" t="s">
        <v>13</v>
      </c>
      <c r="B45" s="2" t="s">
        <v>10</v>
      </c>
      <c r="C45" s="2">
        <v>50.0</v>
      </c>
      <c r="D45" s="2" t="s">
        <v>11</v>
      </c>
      <c r="E45" s="2">
        <v>30.4</v>
      </c>
      <c r="F45" s="2" t="s">
        <v>11</v>
      </c>
      <c r="G45" s="2" t="s">
        <v>11</v>
      </c>
      <c r="H45" s="2" t="s">
        <v>11</v>
      </c>
    </row>
    <row r="46">
      <c r="A46" s="2" t="s">
        <v>13</v>
      </c>
      <c r="B46" s="2" t="s">
        <v>10</v>
      </c>
      <c r="C46" s="2">
        <v>50.0</v>
      </c>
      <c r="D46" s="2" t="s">
        <v>11</v>
      </c>
      <c r="E46" s="2">
        <v>30.5</v>
      </c>
      <c r="F46" s="2" t="s">
        <v>11</v>
      </c>
      <c r="G46" s="2" t="s">
        <v>11</v>
      </c>
      <c r="H46" s="2" t="s">
        <v>11</v>
      </c>
    </row>
    <row r="47">
      <c r="A47" s="2" t="s">
        <v>13</v>
      </c>
      <c r="B47" s="2" t="s">
        <v>10</v>
      </c>
      <c r="C47" s="2">
        <v>50.0</v>
      </c>
      <c r="D47" s="2" t="s">
        <v>11</v>
      </c>
      <c r="E47" s="2">
        <v>30.5</v>
      </c>
      <c r="F47" s="2" t="s">
        <v>11</v>
      </c>
      <c r="G47" s="2" t="s">
        <v>11</v>
      </c>
      <c r="H47" s="2" t="s">
        <v>11</v>
      </c>
    </row>
    <row r="48">
      <c r="A48" s="2" t="s">
        <v>13</v>
      </c>
      <c r="B48" s="2" t="s">
        <v>10</v>
      </c>
      <c r="C48" s="2">
        <v>50.0</v>
      </c>
      <c r="D48" s="2" t="s">
        <v>11</v>
      </c>
      <c r="E48" s="2">
        <v>30.5</v>
      </c>
      <c r="F48" s="2" t="s">
        <v>11</v>
      </c>
      <c r="G48" s="2" t="s">
        <v>11</v>
      </c>
      <c r="H48" s="2" t="s">
        <v>11</v>
      </c>
    </row>
    <row r="49">
      <c r="A49" s="2" t="s">
        <v>13</v>
      </c>
      <c r="B49" s="2" t="s">
        <v>10</v>
      </c>
      <c r="C49" s="2">
        <v>50.0</v>
      </c>
      <c r="D49" s="2" t="s">
        <v>11</v>
      </c>
      <c r="E49" s="2">
        <v>30.3</v>
      </c>
      <c r="F49" s="2" t="s">
        <v>11</v>
      </c>
      <c r="G49" s="2" t="s">
        <v>11</v>
      </c>
      <c r="H49" s="2" t="s">
        <v>11</v>
      </c>
    </row>
    <row r="50">
      <c r="A50" s="2" t="s">
        <v>13</v>
      </c>
      <c r="B50" s="2" t="s">
        <v>10</v>
      </c>
      <c r="C50" s="2">
        <v>50.0</v>
      </c>
      <c r="D50" s="2" t="s">
        <v>11</v>
      </c>
      <c r="E50" s="2">
        <v>30.4</v>
      </c>
      <c r="F50" s="2" t="s">
        <v>11</v>
      </c>
      <c r="G50" s="2" t="s">
        <v>11</v>
      </c>
      <c r="H50" s="2" t="s">
        <v>11</v>
      </c>
    </row>
    <row r="51">
      <c r="A51" s="2" t="s">
        <v>13</v>
      </c>
      <c r="B51" s="2" t="s">
        <v>10</v>
      </c>
      <c r="C51" s="2">
        <v>50.0</v>
      </c>
      <c r="D51" s="2" t="s">
        <v>11</v>
      </c>
      <c r="E51" s="2">
        <v>30.5</v>
      </c>
      <c r="F51" s="2" t="s">
        <v>11</v>
      </c>
      <c r="G51" s="2" t="s">
        <v>11</v>
      </c>
      <c r="H51" s="2" t="s">
        <v>11</v>
      </c>
    </row>
    <row r="52">
      <c r="A52" s="2" t="s">
        <v>13</v>
      </c>
      <c r="B52" s="2" t="s">
        <v>14</v>
      </c>
      <c r="C52" s="2">
        <v>1.0</v>
      </c>
      <c r="D52" s="2" t="s">
        <v>15</v>
      </c>
      <c r="E52" s="2">
        <v>8.6</v>
      </c>
      <c r="F52" s="4">
        <f>(G52*100) / (G52 + H52)</f>
        <v>73.00249688</v>
      </c>
      <c r="G52" s="4">
        <f>(1162+1177+0)/10</f>
        <v>233.9</v>
      </c>
      <c r="H52" s="4">
        <f>(24+24+817)/10</f>
        <v>86.5</v>
      </c>
      <c r="I52" s="4">
        <f>SUM(E52:E61)/10</f>
        <v>9.13</v>
      </c>
    </row>
    <row r="53">
      <c r="A53" s="2" t="s">
        <v>13</v>
      </c>
      <c r="B53" s="2" t="s">
        <v>14</v>
      </c>
      <c r="C53" s="2">
        <v>1.0</v>
      </c>
      <c r="D53" s="2" t="s">
        <v>15</v>
      </c>
      <c r="E53" s="2">
        <v>9.2</v>
      </c>
    </row>
    <row r="54">
      <c r="A54" s="2" t="s">
        <v>13</v>
      </c>
      <c r="B54" s="2" t="s">
        <v>14</v>
      </c>
      <c r="C54" s="2">
        <v>1.0</v>
      </c>
      <c r="D54" s="2" t="s">
        <v>15</v>
      </c>
      <c r="E54" s="2">
        <v>9.4</v>
      </c>
    </row>
    <row r="55">
      <c r="A55" s="2" t="s">
        <v>13</v>
      </c>
      <c r="B55" s="2" t="s">
        <v>14</v>
      </c>
      <c r="C55" s="2">
        <v>1.0</v>
      </c>
      <c r="D55" s="2" t="s">
        <v>15</v>
      </c>
      <c r="E55" s="2">
        <v>9.5</v>
      </c>
    </row>
    <row r="56">
      <c r="A56" s="2" t="s">
        <v>13</v>
      </c>
      <c r="B56" s="2" t="s">
        <v>14</v>
      </c>
      <c r="C56" s="2">
        <v>1.0</v>
      </c>
      <c r="D56" s="2" t="s">
        <v>15</v>
      </c>
      <c r="E56" s="2">
        <v>8.8</v>
      </c>
    </row>
    <row r="57">
      <c r="A57" s="2" t="s">
        <v>13</v>
      </c>
      <c r="B57" s="2" t="s">
        <v>14</v>
      </c>
      <c r="C57" s="2">
        <v>1.0</v>
      </c>
      <c r="D57" s="2" t="s">
        <v>15</v>
      </c>
      <c r="E57" s="2">
        <v>9.3</v>
      </c>
    </row>
    <row r="58">
      <c r="A58" s="2" t="s">
        <v>13</v>
      </c>
      <c r="B58" s="2" t="s">
        <v>14</v>
      </c>
      <c r="C58" s="2">
        <v>1.0</v>
      </c>
      <c r="D58" s="2" t="s">
        <v>15</v>
      </c>
      <c r="E58" s="2">
        <v>9.3</v>
      </c>
    </row>
    <row r="59">
      <c r="A59" s="2" t="s">
        <v>13</v>
      </c>
      <c r="B59" s="2" t="s">
        <v>14</v>
      </c>
      <c r="C59" s="2">
        <v>1.0</v>
      </c>
      <c r="D59" s="2" t="s">
        <v>15</v>
      </c>
      <c r="E59" s="2">
        <v>9.0</v>
      </c>
    </row>
    <row r="60">
      <c r="A60" s="2" t="s">
        <v>13</v>
      </c>
      <c r="B60" s="2" t="s">
        <v>14</v>
      </c>
      <c r="C60" s="2">
        <v>1.0</v>
      </c>
      <c r="D60" s="2" t="s">
        <v>15</v>
      </c>
      <c r="E60" s="2">
        <v>9.1</v>
      </c>
    </row>
    <row r="61">
      <c r="A61" s="2" t="s">
        <v>13</v>
      </c>
      <c r="B61" s="2" t="s">
        <v>14</v>
      </c>
      <c r="C61" s="2">
        <v>1.0</v>
      </c>
      <c r="D61" s="2" t="s">
        <v>15</v>
      </c>
      <c r="E61" s="2">
        <v>9.1</v>
      </c>
    </row>
    <row r="62">
      <c r="A62" s="2" t="s">
        <v>13</v>
      </c>
      <c r="B62" s="2" t="s">
        <v>14</v>
      </c>
      <c r="C62" s="2">
        <v>5.0</v>
      </c>
      <c r="D62" s="2" t="s">
        <v>15</v>
      </c>
      <c r="E62" s="2">
        <v>22.8</v>
      </c>
      <c r="F62" s="4">
        <f>(G62*100) / (G62 + H62)</f>
        <v>74.25081843</v>
      </c>
      <c r="G62" s="4">
        <f>(5871+5917+6)/10</f>
        <v>1179.4</v>
      </c>
      <c r="H62" s="4">
        <f>(24+24+4042)/10</f>
        <v>409</v>
      </c>
      <c r="I62" s="4">
        <f>SUM(E62:E71)/10</f>
        <v>22.73</v>
      </c>
    </row>
    <row r="63">
      <c r="A63" s="2" t="s">
        <v>13</v>
      </c>
      <c r="B63" s="2" t="s">
        <v>14</v>
      </c>
      <c r="C63" s="2">
        <v>5.0</v>
      </c>
      <c r="D63" s="2" t="s">
        <v>15</v>
      </c>
      <c r="E63" s="2">
        <v>22.8</v>
      </c>
    </row>
    <row r="64">
      <c r="A64" s="2" t="s">
        <v>13</v>
      </c>
      <c r="B64" s="2" t="s">
        <v>14</v>
      </c>
      <c r="C64" s="2">
        <v>5.0</v>
      </c>
      <c r="D64" s="2" t="s">
        <v>15</v>
      </c>
      <c r="E64" s="2">
        <v>22.7</v>
      </c>
    </row>
    <row r="65">
      <c r="A65" s="2" t="s">
        <v>13</v>
      </c>
      <c r="B65" s="2" t="s">
        <v>14</v>
      </c>
      <c r="C65" s="2">
        <v>5.0</v>
      </c>
      <c r="D65" s="2" t="s">
        <v>15</v>
      </c>
      <c r="E65" s="2">
        <v>22.6</v>
      </c>
    </row>
    <row r="66">
      <c r="A66" s="2" t="s">
        <v>13</v>
      </c>
      <c r="B66" s="2" t="s">
        <v>14</v>
      </c>
      <c r="C66" s="2">
        <v>5.0</v>
      </c>
      <c r="D66" s="2" t="s">
        <v>15</v>
      </c>
      <c r="E66" s="2">
        <v>22.9</v>
      </c>
    </row>
    <row r="67">
      <c r="A67" s="2" t="s">
        <v>13</v>
      </c>
      <c r="B67" s="2" t="s">
        <v>14</v>
      </c>
      <c r="C67" s="2">
        <v>5.0</v>
      </c>
      <c r="D67" s="2" t="s">
        <v>15</v>
      </c>
      <c r="E67" s="2">
        <v>22.8</v>
      </c>
    </row>
    <row r="68">
      <c r="A68" s="2" t="s">
        <v>13</v>
      </c>
      <c r="B68" s="2" t="s">
        <v>14</v>
      </c>
      <c r="C68" s="2">
        <v>5.0</v>
      </c>
      <c r="D68" s="2" t="s">
        <v>15</v>
      </c>
      <c r="E68" s="2">
        <v>22.6</v>
      </c>
    </row>
    <row r="69">
      <c r="A69" s="2" t="s">
        <v>13</v>
      </c>
      <c r="B69" s="2" t="s">
        <v>14</v>
      </c>
      <c r="C69" s="2">
        <v>5.0</v>
      </c>
      <c r="D69" s="2" t="s">
        <v>15</v>
      </c>
      <c r="E69" s="2">
        <v>22.6</v>
      </c>
    </row>
    <row r="70">
      <c r="A70" s="2" t="s">
        <v>13</v>
      </c>
      <c r="B70" s="2" t="s">
        <v>14</v>
      </c>
      <c r="C70" s="2">
        <v>5.0</v>
      </c>
      <c r="D70" s="2" t="s">
        <v>15</v>
      </c>
      <c r="E70" s="2">
        <v>22.7</v>
      </c>
    </row>
    <row r="71">
      <c r="A71" s="2" t="s">
        <v>13</v>
      </c>
      <c r="B71" s="2" t="s">
        <v>14</v>
      </c>
      <c r="C71" s="2">
        <v>5.0</v>
      </c>
      <c r="D71" s="2" t="s">
        <v>15</v>
      </c>
      <c r="E71" s="2">
        <v>22.8</v>
      </c>
    </row>
    <row r="72">
      <c r="A72" s="2" t="s">
        <v>13</v>
      </c>
      <c r="B72" s="2" t="s">
        <v>14</v>
      </c>
      <c r="C72" s="2">
        <v>10.0</v>
      </c>
      <c r="D72" s="2" t="s">
        <v>15</v>
      </c>
      <c r="E72" s="2">
        <v>29.2</v>
      </c>
      <c r="F72" s="4">
        <f>(G72*100) / (G72 + H72)</f>
        <v>74.92189719</v>
      </c>
      <c r="G72" s="4">
        <f>(11887+11826+29)/10</f>
        <v>2374.2</v>
      </c>
      <c r="H72" s="4">
        <f>(24+24+7899)/10</f>
        <v>794.7</v>
      </c>
      <c r="I72" s="4">
        <f>SUM(E72:E81)/10</f>
        <v>29.21</v>
      </c>
    </row>
    <row r="73">
      <c r="A73" s="2" t="s">
        <v>13</v>
      </c>
      <c r="B73" s="2" t="s">
        <v>14</v>
      </c>
      <c r="C73" s="2">
        <v>10.0</v>
      </c>
      <c r="D73" s="2" t="s">
        <v>15</v>
      </c>
      <c r="E73" s="2">
        <v>29.2</v>
      </c>
    </row>
    <row r="74">
      <c r="A74" s="2" t="s">
        <v>13</v>
      </c>
      <c r="B74" s="2" t="s">
        <v>14</v>
      </c>
      <c r="C74" s="2">
        <v>10.0</v>
      </c>
      <c r="D74" s="2" t="s">
        <v>15</v>
      </c>
      <c r="E74" s="2">
        <v>29.3</v>
      </c>
    </row>
    <row r="75">
      <c r="A75" s="2" t="s">
        <v>13</v>
      </c>
      <c r="B75" s="2" t="s">
        <v>14</v>
      </c>
      <c r="C75" s="2">
        <v>10.0</v>
      </c>
      <c r="D75" s="2" t="s">
        <v>15</v>
      </c>
      <c r="E75" s="2">
        <v>29.3</v>
      </c>
    </row>
    <row r="76">
      <c r="A76" s="2" t="s">
        <v>13</v>
      </c>
      <c r="B76" s="2" t="s">
        <v>14</v>
      </c>
      <c r="C76" s="2">
        <v>10.0</v>
      </c>
      <c r="D76" s="2" t="s">
        <v>15</v>
      </c>
      <c r="E76" s="2">
        <v>29.4</v>
      </c>
    </row>
    <row r="77">
      <c r="A77" s="2" t="s">
        <v>13</v>
      </c>
      <c r="B77" s="2" t="s">
        <v>14</v>
      </c>
      <c r="C77" s="2">
        <v>10.0</v>
      </c>
      <c r="D77" s="2" t="s">
        <v>15</v>
      </c>
      <c r="E77" s="2">
        <v>29.2</v>
      </c>
    </row>
    <row r="78">
      <c r="A78" s="2" t="s">
        <v>13</v>
      </c>
      <c r="B78" s="2" t="s">
        <v>14</v>
      </c>
      <c r="C78" s="2">
        <v>10.0</v>
      </c>
      <c r="D78" s="2" t="s">
        <v>15</v>
      </c>
      <c r="E78" s="2">
        <v>29.2</v>
      </c>
    </row>
    <row r="79">
      <c r="A79" s="2" t="s">
        <v>13</v>
      </c>
      <c r="B79" s="2" t="s">
        <v>14</v>
      </c>
      <c r="C79" s="2">
        <v>10.0</v>
      </c>
      <c r="D79" s="2" t="s">
        <v>15</v>
      </c>
      <c r="E79" s="2">
        <v>29.2</v>
      </c>
    </row>
    <row r="80">
      <c r="A80" s="2" t="s">
        <v>13</v>
      </c>
      <c r="B80" s="2" t="s">
        <v>14</v>
      </c>
      <c r="C80" s="2">
        <v>10.0</v>
      </c>
      <c r="D80" s="2" t="s">
        <v>15</v>
      </c>
      <c r="E80" s="2">
        <v>28.9</v>
      </c>
    </row>
    <row r="81">
      <c r="A81" s="2" t="s">
        <v>13</v>
      </c>
      <c r="B81" s="2" t="s">
        <v>14</v>
      </c>
      <c r="C81" s="2">
        <v>10.0</v>
      </c>
      <c r="D81" s="2" t="s">
        <v>15</v>
      </c>
      <c r="E81" s="2">
        <v>29.2</v>
      </c>
    </row>
    <row r="82">
      <c r="A82" s="2" t="s">
        <v>13</v>
      </c>
      <c r="B82" s="2" t="s">
        <v>14</v>
      </c>
      <c r="C82" s="2">
        <v>25.0</v>
      </c>
      <c r="D82" s="2" t="s">
        <v>15</v>
      </c>
      <c r="E82" s="2">
        <v>30.2</v>
      </c>
      <c r="F82" s="4">
        <f>(G82*100) / (G82 + H82)</f>
        <v>74.73433562</v>
      </c>
      <c r="G82" s="4">
        <f>(29396+29566+43)/10</f>
        <v>5900.5</v>
      </c>
      <c r="H82" s="4">
        <f>(24+24+19900)/10</f>
        <v>1994.8</v>
      </c>
      <c r="I82" s="4">
        <f>SUM(E82:E91)/10</f>
        <v>30.49</v>
      </c>
    </row>
    <row r="83">
      <c r="A83" s="2" t="s">
        <v>13</v>
      </c>
      <c r="B83" s="2" t="s">
        <v>14</v>
      </c>
      <c r="C83" s="2">
        <v>25.0</v>
      </c>
      <c r="D83" s="2" t="s">
        <v>15</v>
      </c>
      <c r="E83" s="2">
        <v>30.4</v>
      </c>
    </row>
    <row r="84">
      <c r="A84" s="2" t="s">
        <v>13</v>
      </c>
      <c r="B84" s="2" t="s">
        <v>14</v>
      </c>
      <c r="C84" s="2">
        <v>25.0</v>
      </c>
      <c r="D84" s="2" t="s">
        <v>15</v>
      </c>
      <c r="E84" s="2">
        <v>30.6</v>
      </c>
    </row>
    <row r="85">
      <c r="A85" s="2" t="s">
        <v>13</v>
      </c>
      <c r="B85" s="2" t="s">
        <v>14</v>
      </c>
      <c r="C85" s="2">
        <v>25.0</v>
      </c>
      <c r="D85" s="2" t="s">
        <v>15</v>
      </c>
      <c r="E85" s="2">
        <v>30.5</v>
      </c>
    </row>
    <row r="86">
      <c r="A86" s="2" t="s">
        <v>13</v>
      </c>
      <c r="B86" s="2" t="s">
        <v>14</v>
      </c>
      <c r="C86" s="2">
        <v>25.0</v>
      </c>
      <c r="D86" s="2" t="s">
        <v>15</v>
      </c>
      <c r="E86" s="2">
        <v>30.6</v>
      </c>
    </row>
    <row r="87">
      <c r="A87" s="2" t="s">
        <v>13</v>
      </c>
      <c r="B87" s="2" t="s">
        <v>14</v>
      </c>
      <c r="C87" s="2">
        <v>25.0</v>
      </c>
      <c r="D87" s="2" t="s">
        <v>15</v>
      </c>
      <c r="E87" s="2">
        <v>30.6</v>
      </c>
    </row>
    <row r="88">
      <c r="A88" s="2" t="s">
        <v>13</v>
      </c>
      <c r="B88" s="2" t="s">
        <v>14</v>
      </c>
      <c r="C88" s="2">
        <v>25.0</v>
      </c>
      <c r="D88" s="2" t="s">
        <v>15</v>
      </c>
      <c r="E88" s="2">
        <v>30.6</v>
      </c>
    </row>
    <row r="89">
      <c r="A89" s="2" t="s">
        <v>13</v>
      </c>
      <c r="B89" s="2" t="s">
        <v>14</v>
      </c>
      <c r="C89" s="2">
        <v>25.0</v>
      </c>
      <c r="D89" s="2" t="s">
        <v>15</v>
      </c>
      <c r="E89" s="2">
        <v>30.5</v>
      </c>
    </row>
    <row r="90">
      <c r="A90" s="2" t="s">
        <v>13</v>
      </c>
      <c r="B90" s="2" t="s">
        <v>14</v>
      </c>
      <c r="C90" s="2">
        <v>25.0</v>
      </c>
      <c r="D90" s="2" t="s">
        <v>15</v>
      </c>
      <c r="E90" s="2">
        <v>30.5</v>
      </c>
    </row>
    <row r="91">
      <c r="A91" s="2" t="s">
        <v>13</v>
      </c>
      <c r="B91" s="2" t="s">
        <v>14</v>
      </c>
      <c r="C91" s="2">
        <v>25.0</v>
      </c>
      <c r="D91" s="2" t="s">
        <v>15</v>
      </c>
      <c r="E91" s="2">
        <v>30.4</v>
      </c>
    </row>
    <row r="92">
      <c r="A92" s="2" t="s">
        <v>13</v>
      </c>
      <c r="B92" s="2" t="s">
        <v>14</v>
      </c>
      <c r="C92" s="2">
        <v>50.0</v>
      </c>
      <c r="D92" s="2" t="s">
        <v>15</v>
      </c>
      <c r="E92" s="2">
        <v>30.2</v>
      </c>
      <c r="F92" s="4">
        <f>(G92*100) / (G92 + H92)</f>
        <v>76.90644939</v>
      </c>
      <c r="G92" s="4">
        <f>(73490+59132+87)/10</f>
        <v>13270.9</v>
      </c>
      <c r="H92" s="4">
        <f>(24+24+39802)/10</f>
        <v>3985</v>
      </c>
      <c r="I92" s="4">
        <f>SUM(E92:E101)/10</f>
        <v>30.5</v>
      </c>
    </row>
    <row r="93">
      <c r="A93" s="2" t="s">
        <v>13</v>
      </c>
      <c r="B93" s="2" t="s">
        <v>14</v>
      </c>
      <c r="C93" s="2">
        <v>50.0</v>
      </c>
      <c r="D93" s="2" t="s">
        <v>15</v>
      </c>
      <c r="E93" s="2">
        <v>30.4</v>
      </c>
    </row>
    <row r="94">
      <c r="A94" s="2" t="s">
        <v>13</v>
      </c>
      <c r="B94" s="2" t="s">
        <v>14</v>
      </c>
      <c r="C94" s="2">
        <v>50.0</v>
      </c>
      <c r="D94" s="2" t="s">
        <v>15</v>
      </c>
      <c r="E94" s="2">
        <v>30.6</v>
      </c>
    </row>
    <row r="95">
      <c r="A95" s="2" t="s">
        <v>13</v>
      </c>
      <c r="B95" s="2" t="s">
        <v>14</v>
      </c>
      <c r="C95" s="2">
        <v>50.0</v>
      </c>
      <c r="D95" s="2" t="s">
        <v>15</v>
      </c>
      <c r="E95" s="2">
        <v>30.5</v>
      </c>
    </row>
    <row r="96">
      <c r="A96" s="2" t="s">
        <v>13</v>
      </c>
      <c r="B96" s="2" t="s">
        <v>14</v>
      </c>
      <c r="C96" s="2">
        <v>50.0</v>
      </c>
      <c r="D96" s="2" t="s">
        <v>15</v>
      </c>
      <c r="E96" s="2">
        <v>30.6</v>
      </c>
    </row>
    <row r="97">
      <c r="A97" s="2" t="s">
        <v>13</v>
      </c>
      <c r="B97" s="2" t="s">
        <v>14</v>
      </c>
      <c r="C97" s="2">
        <v>50.0</v>
      </c>
      <c r="D97" s="2" t="s">
        <v>15</v>
      </c>
      <c r="E97" s="2">
        <v>30.7</v>
      </c>
    </row>
    <row r="98">
      <c r="A98" s="2" t="s">
        <v>13</v>
      </c>
      <c r="B98" s="2" t="s">
        <v>14</v>
      </c>
      <c r="C98" s="2">
        <v>50.0</v>
      </c>
      <c r="D98" s="2" t="s">
        <v>15</v>
      </c>
      <c r="E98" s="2">
        <v>30.6</v>
      </c>
    </row>
    <row r="99">
      <c r="A99" s="2" t="s">
        <v>13</v>
      </c>
      <c r="B99" s="2" t="s">
        <v>14</v>
      </c>
      <c r="C99" s="2">
        <v>50.0</v>
      </c>
      <c r="D99" s="2" t="s">
        <v>15</v>
      </c>
      <c r="E99" s="2">
        <v>30.5</v>
      </c>
    </row>
    <row r="100">
      <c r="A100" s="2" t="s">
        <v>13</v>
      </c>
      <c r="B100" s="2" t="s">
        <v>14</v>
      </c>
      <c r="C100" s="2">
        <v>50.0</v>
      </c>
      <c r="D100" s="2" t="s">
        <v>15</v>
      </c>
      <c r="E100" s="2">
        <v>30.5</v>
      </c>
    </row>
    <row r="101">
      <c r="A101" s="2" t="s">
        <v>13</v>
      </c>
      <c r="B101" s="2" t="s">
        <v>14</v>
      </c>
      <c r="C101" s="2">
        <v>50.0</v>
      </c>
      <c r="D101" s="2" t="s">
        <v>15</v>
      </c>
      <c r="E101" s="2">
        <v>30.4</v>
      </c>
    </row>
    <row r="102">
      <c r="A102" s="2" t="s">
        <v>13</v>
      </c>
      <c r="B102" s="2" t="s">
        <v>16</v>
      </c>
      <c r="C102" s="2">
        <v>1.0</v>
      </c>
      <c r="D102" s="2" t="s">
        <v>11</v>
      </c>
      <c r="E102" s="2">
        <v>9.0</v>
      </c>
      <c r="F102" s="4">
        <f>(G102*100) / (G102 + H102)</f>
        <v>96.66802944</v>
      </c>
      <c r="G102" s="4">
        <f>4729/10</f>
        <v>472.9</v>
      </c>
      <c r="H102" s="4">
        <f>163/10</f>
        <v>16.3</v>
      </c>
      <c r="I102" s="4">
        <f>SUM(E102:E111)/10</f>
        <v>9.15</v>
      </c>
    </row>
    <row r="103">
      <c r="A103" s="2" t="s">
        <v>13</v>
      </c>
      <c r="B103" s="2" t="s">
        <v>16</v>
      </c>
      <c r="C103" s="2">
        <v>1.0</v>
      </c>
      <c r="D103" s="2" t="s">
        <v>11</v>
      </c>
      <c r="E103" s="2">
        <v>9.0</v>
      </c>
    </row>
    <row r="104">
      <c r="A104" s="2" t="s">
        <v>13</v>
      </c>
      <c r="B104" s="2" t="s">
        <v>16</v>
      </c>
      <c r="C104" s="2">
        <v>1.0</v>
      </c>
      <c r="D104" s="2" t="s">
        <v>11</v>
      </c>
      <c r="E104" s="2">
        <v>9.1</v>
      </c>
    </row>
    <row r="105">
      <c r="A105" s="2" t="s">
        <v>13</v>
      </c>
      <c r="B105" s="2" t="s">
        <v>16</v>
      </c>
      <c r="C105" s="2">
        <v>1.0</v>
      </c>
      <c r="D105" s="2" t="s">
        <v>11</v>
      </c>
      <c r="E105" s="2">
        <v>9.2</v>
      </c>
    </row>
    <row r="106">
      <c r="A106" s="2" t="s">
        <v>13</v>
      </c>
      <c r="B106" s="2" t="s">
        <v>16</v>
      </c>
      <c r="C106" s="2">
        <v>1.0</v>
      </c>
      <c r="D106" s="2" t="s">
        <v>11</v>
      </c>
      <c r="E106" s="2">
        <v>9.1</v>
      </c>
    </row>
    <row r="107">
      <c r="A107" s="2" t="s">
        <v>13</v>
      </c>
      <c r="B107" s="2" t="s">
        <v>16</v>
      </c>
      <c r="C107" s="2">
        <v>1.0</v>
      </c>
      <c r="D107" s="2" t="s">
        <v>11</v>
      </c>
      <c r="E107" s="2">
        <v>9.2</v>
      </c>
    </row>
    <row r="108">
      <c r="A108" s="2" t="s">
        <v>13</v>
      </c>
      <c r="B108" s="2" t="s">
        <v>16</v>
      </c>
      <c r="C108" s="2">
        <v>1.0</v>
      </c>
      <c r="D108" s="2" t="s">
        <v>11</v>
      </c>
      <c r="E108" s="2">
        <v>9.2</v>
      </c>
    </row>
    <row r="109">
      <c r="A109" s="2" t="s">
        <v>13</v>
      </c>
      <c r="B109" s="2" t="s">
        <v>16</v>
      </c>
      <c r="C109" s="2">
        <v>1.0</v>
      </c>
      <c r="D109" s="2" t="s">
        <v>11</v>
      </c>
      <c r="E109" s="2">
        <v>9.2</v>
      </c>
    </row>
    <row r="110">
      <c r="A110" s="2" t="s">
        <v>13</v>
      </c>
      <c r="B110" s="2" t="s">
        <v>16</v>
      </c>
      <c r="C110" s="2">
        <v>1.0</v>
      </c>
      <c r="D110" s="2" t="s">
        <v>11</v>
      </c>
      <c r="E110" s="2">
        <v>9.1</v>
      </c>
    </row>
    <row r="111">
      <c r="A111" s="2" t="s">
        <v>13</v>
      </c>
      <c r="B111" s="2" t="s">
        <v>16</v>
      </c>
      <c r="C111" s="2">
        <v>1.0</v>
      </c>
      <c r="D111" s="2" t="s">
        <v>11</v>
      </c>
      <c r="E111" s="2">
        <v>9.4</v>
      </c>
    </row>
    <row r="112">
      <c r="A112" s="2" t="s">
        <v>13</v>
      </c>
      <c r="B112" s="2" t="s">
        <v>16</v>
      </c>
      <c r="C112" s="2">
        <v>5.0</v>
      </c>
      <c r="D112" s="2" t="s">
        <v>11</v>
      </c>
      <c r="E112" s="2">
        <v>22.8</v>
      </c>
      <c r="F112" s="4">
        <f>(G112*100) / (G112 + H112)</f>
        <v>97.42390647</v>
      </c>
      <c r="G112" s="4">
        <f>24166/10</f>
        <v>2416.6</v>
      </c>
      <c r="H112" s="4">
        <f>639/10</f>
        <v>63.9</v>
      </c>
      <c r="I112" s="4">
        <f>SUM(E112:E121)/10</f>
        <v>22.9</v>
      </c>
    </row>
    <row r="113">
      <c r="A113" s="2" t="s">
        <v>13</v>
      </c>
      <c r="B113" s="2" t="s">
        <v>16</v>
      </c>
      <c r="C113" s="2">
        <v>5.0</v>
      </c>
      <c r="D113" s="2" t="s">
        <v>11</v>
      </c>
      <c r="E113" s="2">
        <v>22.9</v>
      </c>
    </row>
    <row r="114">
      <c r="A114" s="2" t="s">
        <v>13</v>
      </c>
      <c r="B114" s="2" t="s">
        <v>16</v>
      </c>
      <c r="C114" s="2">
        <v>5.0</v>
      </c>
      <c r="D114" s="2" t="s">
        <v>11</v>
      </c>
      <c r="E114" s="2">
        <v>22.8</v>
      </c>
    </row>
    <row r="115">
      <c r="A115" s="2" t="s">
        <v>13</v>
      </c>
      <c r="B115" s="2" t="s">
        <v>16</v>
      </c>
      <c r="C115" s="2">
        <v>5.0</v>
      </c>
      <c r="D115" s="2" t="s">
        <v>11</v>
      </c>
      <c r="E115" s="2">
        <v>22.7</v>
      </c>
    </row>
    <row r="116">
      <c r="A116" s="2" t="s">
        <v>13</v>
      </c>
      <c r="B116" s="2" t="s">
        <v>16</v>
      </c>
      <c r="C116" s="2">
        <v>5.0</v>
      </c>
      <c r="D116" s="2" t="s">
        <v>11</v>
      </c>
      <c r="E116" s="2">
        <v>22.9</v>
      </c>
    </row>
    <row r="117">
      <c r="A117" s="2" t="s">
        <v>13</v>
      </c>
      <c r="B117" s="2" t="s">
        <v>16</v>
      </c>
      <c r="C117" s="2">
        <v>5.0</v>
      </c>
      <c r="D117" s="2" t="s">
        <v>11</v>
      </c>
      <c r="E117" s="2">
        <v>22.9</v>
      </c>
    </row>
    <row r="118">
      <c r="A118" s="2" t="s">
        <v>13</v>
      </c>
      <c r="B118" s="2" t="s">
        <v>16</v>
      </c>
      <c r="C118" s="2">
        <v>5.0</v>
      </c>
      <c r="D118" s="2" t="s">
        <v>11</v>
      </c>
      <c r="E118" s="2">
        <v>23.0</v>
      </c>
    </row>
    <row r="119">
      <c r="A119" s="2" t="s">
        <v>13</v>
      </c>
      <c r="B119" s="2" t="s">
        <v>16</v>
      </c>
      <c r="C119" s="2">
        <v>5.0</v>
      </c>
      <c r="D119" s="2" t="s">
        <v>11</v>
      </c>
      <c r="E119" s="2">
        <v>22.9</v>
      </c>
    </row>
    <row r="120">
      <c r="A120" s="2" t="s">
        <v>13</v>
      </c>
      <c r="B120" s="2" t="s">
        <v>16</v>
      </c>
      <c r="C120" s="2">
        <v>5.0</v>
      </c>
      <c r="D120" s="2" t="s">
        <v>11</v>
      </c>
      <c r="E120" s="2">
        <v>23.1</v>
      </c>
    </row>
    <row r="121">
      <c r="A121" s="2" t="s">
        <v>13</v>
      </c>
      <c r="B121" s="2" t="s">
        <v>16</v>
      </c>
      <c r="C121" s="2">
        <v>5.0</v>
      </c>
      <c r="D121" s="2" t="s">
        <v>11</v>
      </c>
      <c r="E121" s="2">
        <v>23.0</v>
      </c>
    </row>
    <row r="122">
      <c r="A122" s="2" t="s">
        <v>13</v>
      </c>
      <c r="B122" s="2" t="s">
        <v>16</v>
      </c>
      <c r="C122" s="2">
        <v>10.0</v>
      </c>
      <c r="D122" s="2" t="s">
        <v>11</v>
      </c>
      <c r="E122" s="2">
        <v>29.4</v>
      </c>
      <c r="F122" s="4">
        <f>(G122*100) / (G122 + H122)</f>
        <v>97.56726821</v>
      </c>
      <c r="G122" s="4">
        <f>72231/10</f>
        <v>7223.1</v>
      </c>
      <c r="H122" s="4">
        <f>1801/10</f>
        <v>180.1</v>
      </c>
      <c r="I122" s="4">
        <f>SUM(E122:E131)/10</f>
        <v>29.35</v>
      </c>
    </row>
    <row r="123">
      <c r="A123" s="2" t="s">
        <v>13</v>
      </c>
      <c r="B123" s="2" t="s">
        <v>16</v>
      </c>
      <c r="C123" s="2">
        <v>10.0</v>
      </c>
      <c r="D123" s="2" t="s">
        <v>11</v>
      </c>
      <c r="E123" s="2">
        <v>29.4</v>
      </c>
    </row>
    <row r="124">
      <c r="A124" s="2" t="s">
        <v>13</v>
      </c>
      <c r="B124" s="2" t="s">
        <v>16</v>
      </c>
      <c r="C124" s="2">
        <v>10.0</v>
      </c>
      <c r="D124" s="2" t="s">
        <v>11</v>
      </c>
      <c r="E124" s="2">
        <v>29.4</v>
      </c>
    </row>
    <row r="125">
      <c r="A125" s="2" t="s">
        <v>13</v>
      </c>
      <c r="B125" s="2" t="s">
        <v>16</v>
      </c>
      <c r="C125" s="2">
        <v>10.0</v>
      </c>
      <c r="D125" s="2" t="s">
        <v>11</v>
      </c>
      <c r="E125" s="2">
        <v>29.3</v>
      </c>
    </row>
    <row r="126">
      <c r="A126" s="2" t="s">
        <v>13</v>
      </c>
      <c r="B126" s="2" t="s">
        <v>16</v>
      </c>
      <c r="C126" s="2">
        <v>10.0</v>
      </c>
      <c r="D126" s="2" t="s">
        <v>11</v>
      </c>
      <c r="E126" s="2">
        <v>29.3</v>
      </c>
    </row>
    <row r="127">
      <c r="A127" s="2" t="s">
        <v>13</v>
      </c>
      <c r="B127" s="2" t="s">
        <v>16</v>
      </c>
      <c r="C127" s="2">
        <v>10.0</v>
      </c>
      <c r="D127" s="2" t="s">
        <v>11</v>
      </c>
      <c r="E127" s="2">
        <v>29.5</v>
      </c>
    </row>
    <row r="128">
      <c r="A128" s="2" t="s">
        <v>13</v>
      </c>
      <c r="B128" s="2" t="s">
        <v>16</v>
      </c>
      <c r="C128" s="2">
        <v>10.0</v>
      </c>
      <c r="D128" s="2" t="s">
        <v>11</v>
      </c>
      <c r="E128" s="2">
        <v>29.2</v>
      </c>
    </row>
    <row r="129">
      <c r="A129" s="2" t="s">
        <v>13</v>
      </c>
      <c r="B129" s="2" t="s">
        <v>16</v>
      </c>
      <c r="C129" s="2">
        <v>10.0</v>
      </c>
      <c r="D129" s="2" t="s">
        <v>11</v>
      </c>
      <c r="E129" s="2">
        <v>29.2</v>
      </c>
    </row>
    <row r="130">
      <c r="A130" s="2" t="s">
        <v>13</v>
      </c>
      <c r="B130" s="2" t="s">
        <v>16</v>
      </c>
      <c r="C130" s="2">
        <v>10.0</v>
      </c>
      <c r="D130" s="2" t="s">
        <v>11</v>
      </c>
      <c r="E130" s="2">
        <v>29.5</v>
      </c>
    </row>
    <row r="131">
      <c r="A131" s="2" t="s">
        <v>13</v>
      </c>
      <c r="B131" s="2" t="s">
        <v>16</v>
      </c>
      <c r="C131" s="2">
        <v>10.0</v>
      </c>
      <c r="D131" s="2" t="s">
        <v>11</v>
      </c>
      <c r="E131" s="2">
        <v>29.3</v>
      </c>
    </row>
    <row r="132">
      <c r="A132" s="2" t="s">
        <v>13</v>
      </c>
      <c r="B132" s="2" t="s">
        <v>16</v>
      </c>
      <c r="C132" s="2">
        <v>25.0</v>
      </c>
      <c r="D132" s="2" t="s">
        <v>11</v>
      </c>
      <c r="E132" s="2">
        <v>30.4</v>
      </c>
      <c r="F132" s="4">
        <f>(G132*100) / (G132 + H132)</f>
        <v>97.5072361</v>
      </c>
      <c r="G132" s="4">
        <f>181577/10</f>
        <v>18157.7</v>
      </c>
      <c r="H132" s="4">
        <f>4642/10</f>
        <v>464.2</v>
      </c>
      <c r="I132" s="4">
        <f>SUM(E132:E141)/10</f>
        <v>30.57</v>
      </c>
    </row>
    <row r="133">
      <c r="A133" s="2" t="s">
        <v>13</v>
      </c>
      <c r="B133" s="2" t="s">
        <v>16</v>
      </c>
      <c r="C133" s="2">
        <v>25.0</v>
      </c>
      <c r="D133" s="2" t="s">
        <v>11</v>
      </c>
      <c r="E133" s="2">
        <v>30.4</v>
      </c>
    </row>
    <row r="134">
      <c r="A134" s="2" t="s">
        <v>13</v>
      </c>
      <c r="B134" s="2" t="s">
        <v>16</v>
      </c>
      <c r="C134" s="2">
        <v>25.0</v>
      </c>
      <c r="D134" s="2" t="s">
        <v>11</v>
      </c>
      <c r="E134" s="2">
        <v>30.6</v>
      </c>
    </row>
    <row r="135">
      <c r="A135" s="2" t="s">
        <v>13</v>
      </c>
      <c r="B135" s="2" t="s">
        <v>16</v>
      </c>
      <c r="C135" s="2">
        <v>25.0</v>
      </c>
      <c r="D135" s="2" t="s">
        <v>11</v>
      </c>
      <c r="E135" s="2">
        <v>30.7</v>
      </c>
    </row>
    <row r="136">
      <c r="A136" s="2" t="s">
        <v>13</v>
      </c>
      <c r="B136" s="2" t="s">
        <v>16</v>
      </c>
      <c r="C136" s="2">
        <v>25.0</v>
      </c>
      <c r="D136" s="2" t="s">
        <v>11</v>
      </c>
      <c r="E136" s="2">
        <v>30.8</v>
      </c>
    </row>
    <row r="137">
      <c r="A137" s="2" t="s">
        <v>13</v>
      </c>
      <c r="B137" s="2" t="s">
        <v>16</v>
      </c>
      <c r="C137" s="2">
        <v>25.0</v>
      </c>
      <c r="D137" s="2" t="s">
        <v>11</v>
      </c>
      <c r="E137" s="2">
        <v>30.6</v>
      </c>
    </row>
    <row r="138">
      <c r="A138" s="2" t="s">
        <v>13</v>
      </c>
      <c r="B138" s="2" t="s">
        <v>16</v>
      </c>
      <c r="C138" s="2">
        <v>25.0</v>
      </c>
      <c r="D138" s="2" t="s">
        <v>11</v>
      </c>
      <c r="E138" s="2">
        <v>30.6</v>
      </c>
    </row>
    <row r="139">
      <c r="A139" s="2" t="s">
        <v>13</v>
      </c>
      <c r="B139" s="2" t="s">
        <v>16</v>
      </c>
      <c r="C139" s="2">
        <v>25.0</v>
      </c>
      <c r="D139" s="2" t="s">
        <v>11</v>
      </c>
      <c r="E139" s="2">
        <v>30.7</v>
      </c>
    </row>
    <row r="140">
      <c r="A140" s="2" t="s">
        <v>13</v>
      </c>
      <c r="B140" s="2" t="s">
        <v>16</v>
      </c>
      <c r="C140" s="2">
        <v>25.0</v>
      </c>
      <c r="D140" s="2" t="s">
        <v>11</v>
      </c>
      <c r="E140" s="2">
        <v>30.5</v>
      </c>
    </row>
    <row r="141">
      <c r="A141" s="2" t="s">
        <v>13</v>
      </c>
      <c r="B141" s="2" t="s">
        <v>16</v>
      </c>
      <c r="C141" s="2">
        <v>25.0</v>
      </c>
      <c r="D141" s="2" t="s">
        <v>11</v>
      </c>
      <c r="E141" s="2">
        <v>30.4</v>
      </c>
    </row>
    <row r="142">
      <c r="A142" s="2" t="s">
        <v>13</v>
      </c>
      <c r="B142" s="2" t="s">
        <v>16</v>
      </c>
      <c r="C142" s="2">
        <v>50.0</v>
      </c>
      <c r="D142" s="2" t="s">
        <v>11</v>
      </c>
      <c r="E142" s="2">
        <v>30.4</v>
      </c>
      <c r="F142" s="4">
        <f>(G142*100) / (G142 + H142)</f>
        <v>97.53143496</v>
      </c>
      <c r="G142" s="4">
        <f>362854/10</f>
        <v>36285.4</v>
      </c>
      <c r="H142" s="4">
        <f>9184/10</f>
        <v>918.4</v>
      </c>
      <c r="I142" s="4">
        <f>SUM(E142:E151)/10</f>
        <v>30.59</v>
      </c>
    </row>
    <row r="143">
      <c r="A143" s="2" t="s">
        <v>13</v>
      </c>
      <c r="B143" s="2" t="s">
        <v>16</v>
      </c>
      <c r="C143" s="2">
        <v>50.0</v>
      </c>
      <c r="D143" s="2" t="s">
        <v>11</v>
      </c>
      <c r="E143" s="2">
        <v>30.5</v>
      </c>
    </row>
    <row r="144">
      <c r="A144" s="2" t="s">
        <v>13</v>
      </c>
      <c r="B144" s="2" t="s">
        <v>16</v>
      </c>
      <c r="C144" s="2">
        <v>50.0</v>
      </c>
      <c r="D144" s="2" t="s">
        <v>11</v>
      </c>
      <c r="E144" s="2">
        <v>30.6</v>
      </c>
    </row>
    <row r="145">
      <c r="A145" s="2" t="s">
        <v>13</v>
      </c>
      <c r="B145" s="2" t="s">
        <v>16</v>
      </c>
      <c r="C145" s="2">
        <v>50.0</v>
      </c>
      <c r="D145" s="2" t="s">
        <v>11</v>
      </c>
      <c r="E145" s="2">
        <v>30.5</v>
      </c>
    </row>
    <row r="146">
      <c r="A146" s="2" t="s">
        <v>13</v>
      </c>
      <c r="B146" s="2" t="s">
        <v>16</v>
      </c>
      <c r="C146" s="2">
        <v>50.0</v>
      </c>
      <c r="D146" s="2" t="s">
        <v>11</v>
      </c>
      <c r="E146" s="2">
        <v>30.6</v>
      </c>
    </row>
    <row r="147">
      <c r="A147" s="2" t="s">
        <v>13</v>
      </c>
      <c r="B147" s="2" t="s">
        <v>16</v>
      </c>
      <c r="C147" s="2">
        <v>50.0</v>
      </c>
      <c r="D147" s="2" t="s">
        <v>11</v>
      </c>
      <c r="E147" s="2">
        <v>30.7</v>
      </c>
    </row>
    <row r="148">
      <c r="A148" s="2" t="s">
        <v>13</v>
      </c>
      <c r="B148" s="2" t="s">
        <v>16</v>
      </c>
      <c r="C148" s="2">
        <v>50.0</v>
      </c>
      <c r="D148" s="2" t="s">
        <v>11</v>
      </c>
      <c r="E148" s="2">
        <v>30.6</v>
      </c>
    </row>
    <row r="149">
      <c r="A149" s="2" t="s">
        <v>13</v>
      </c>
      <c r="B149" s="2" t="s">
        <v>16</v>
      </c>
      <c r="C149" s="2">
        <v>50.0</v>
      </c>
      <c r="D149" s="2" t="s">
        <v>11</v>
      </c>
      <c r="E149" s="2">
        <v>30.8</v>
      </c>
    </row>
    <row r="150">
      <c r="A150" s="2" t="s">
        <v>13</v>
      </c>
      <c r="B150" s="2" t="s">
        <v>16</v>
      </c>
      <c r="C150" s="2">
        <v>50.0</v>
      </c>
      <c r="D150" s="2" t="s">
        <v>11</v>
      </c>
      <c r="E150" s="2">
        <v>30.5</v>
      </c>
    </row>
    <row r="151">
      <c r="A151" s="2" t="s">
        <v>13</v>
      </c>
      <c r="B151" s="2" t="s">
        <v>16</v>
      </c>
      <c r="C151" s="2">
        <v>50.0</v>
      </c>
      <c r="D151" s="2" t="s">
        <v>11</v>
      </c>
      <c r="E151" s="2">
        <v>30.7</v>
      </c>
    </row>
    <row r="152">
      <c r="A152" s="2"/>
      <c r="B152" s="2"/>
      <c r="C152" s="2"/>
      <c r="D152" s="2"/>
    </row>
    <row r="153">
      <c r="A153" s="2"/>
      <c r="B153" s="2"/>
      <c r="C153" s="2"/>
      <c r="D153" s="2"/>
    </row>
    <row r="154">
      <c r="A154" s="2"/>
      <c r="B154" s="2"/>
      <c r="C154" s="2"/>
      <c r="D154" s="2"/>
    </row>
    <row r="155">
      <c r="A155" s="2"/>
      <c r="B155" s="2"/>
      <c r="C155" s="2"/>
      <c r="D155" s="2"/>
    </row>
    <row r="156">
      <c r="A156" s="2"/>
      <c r="B156" s="2"/>
      <c r="C156" s="2"/>
      <c r="D156" s="2"/>
    </row>
    <row r="157">
      <c r="A157" s="2"/>
      <c r="B157" s="2"/>
      <c r="C157" s="2"/>
      <c r="D157" s="2"/>
    </row>
    <row r="158">
      <c r="A158" s="2"/>
      <c r="B158" s="2"/>
      <c r="C158" s="2"/>
      <c r="D158" s="2"/>
    </row>
    <row r="159">
      <c r="A159" s="2"/>
      <c r="B159" s="2"/>
      <c r="C159" s="2"/>
      <c r="D159" s="2"/>
    </row>
    <row r="160">
      <c r="A160" s="2"/>
      <c r="B160" s="2"/>
      <c r="C160" s="2"/>
      <c r="D160" s="2"/>
    </row>
    <row r="161">
      <c r="A161" s="2"/>
      <c r="B161" s="2"/>
      <c r="C161" s="2"/>
      <c r="D161" s="2"/>
    </row>
    <row r="162">
      <c r="A162" s="2"/>
      <c r="B162" s="2"/>
      <c r="C162" s="2"/>
      <c r="D162" s="2"/>
    </row>
    <row r="163">
      <c r="A163" s="2"/>
      <c r="B163" s="2"/>
      <c r="C163" s="2"/>
      <c r="D163" s="2"/>
    </row>
    <row r="164">
      <c r="A164" s="2"/>
      <c r="B164" s="2"/>
      <c r="C164" s="2"/>
      <c r="D164" s="2"/>
    </row>
    <row r="165">
      <c r="A165" s="2"/>
      <c r="B165" s="2"/>
      <c r="C165" s="2"/>
      <c r="D165" s="2"/>
    </row>
    <row r="166">
      <c r="A166" s="2"/>
      <c r="B166" s="2"/>
      <c r="C166" s="2"/>
      <c r="D166" s="2"/>
    </row>
    <row r="167">
      <c r="A167" s="2"/>
      <c r="B167" s="2"/>
      <c r="C167" s="2"/>
      <c r="D167" s="2"/>
    </row>
    <row r="168">
      <c r="A168" s="2"/>
      <c r="B168" s="2"/>
      <c r="C168" s="2"/>
      <c r="D168" s="2"/>
    </row>
    <row r="169">
      <c r="A169" s="2"/>
      <c r="B169" s="2"/>
      <c r="C169" s="2"/>
      <c r="D169" s="2"/>
    </row>
    <row r="170">
      <c r="A170" s="2"/>
      <c r="B170" s="2"/>
      <c r="C170" s="2"/>
      <c r="D170" s="2"/>
    </row>
    <row r="171">
      <c r="A171" s="2"/>
      <c r="B171" s="2"/>
      <c r="C171" s="2"/>
      <c r="D171" s="2"/>
    </row>
    <row r="172">
      <c r="A172" s="2"/>
      <c r="B172" s="2"/>
      <c r="C172" s="2"/>
      <c r="D172" s="2"/>
    </row>
    <row r="173">
      <c r="A173" s="2"/>
      <c r="B173" s="2"/>
      <c r="C173" s="2"/>
      <c r="D173" s="2"/>
    </row>
    <row r="174">
      <c r="A174" s="2"/>
      <c r="B174" s="2"/>
      <c r="C174" s="2"/>
      <c r="D174" s="2"/>
    </row>
    <row r="175">
      <c r="A175" s="2"/>
      <c r="B175" s="2"/>
      <c r="C175" s="2"/>
      <c r="D175" s="2"/>
    </row>
    <row r="176">
      <c r="A176" s="2"/>
      <c r="B176" s="2"/>
      <c r="C176" s="2"/>
      <c r="D176" s="2"/>
    </row>
    <row r="177">
      <c r="A177" s="2"/>
      <c r="B177" s="2"/>
      <c r="C177" s="2"/>
      <c r="D177" s="2"/>
    </row>
    <row r="178">
      <c r="A178" s="2"/>
      <c r="B178" s="2"/>
      <c r="C178" s="2"/>
      <c r="D178" s="2"/>
    </row>
    <row r="179">
      <c r="A179" s="2"/>
      <c r="B179" s="2"/>
      <c r="C179" s="2"/>
      <c r="D179" s="2"/>
    </row>
    <row r="180">
      <c r="A180" s="2"/>
      <c r="B180" s="2"/>
      <c r="C180" s="2"/>
      <c r="D180" s="2"/>
    </row>
    <row r="181">
      <c r="A181" s="2"/>
      <c r="B181" s="2"/>
      <c r="C181" s="2"/>
      <c r="D181" s="2"/>
    </row>
    <row r="182">
      <c r="A182" s="2"/>
      <c r="B182" s="2"/>
      <c r="C182" s="2"/>
      <c r="D182" s="2"/>
    </row>
    <row r="183">
      <c r="A183" s="2"/>
      <c r="B183" s="2"/>
      <c r="C183" s="2"/>
      <c r="D183" s="2"/>
    </row>
    <row r="184">
      <c r="A184" s="2"/>
      <c r="B184" s="2"/>
      <c r="C184" s="2"/>
      <c r="D184" s="2"/>
    </row>
    <row r="185">
      <c r="A185" s="2"/>
      <c r="B185" s="2"/>
      <c r="C185" s="2"/>
      <c r="D185" s="2"/>
    </row>
    <row r="186">
      <c r="A186" s="2"/>
      <c r="B186" s="2"/>
      <c r="C186" s="2"/>
      <c r="D186" s="2"/>
    </row>
    <row r="187">
      <c r="A187" s="2"/>
      <c r="B187" s="2"/>
      <c r="C187" s="2"/>
      <c r="D187" s="2"/>
    </row>
    <row r="188">
      <c r="A188" s="2"/>
      <c r="B188" s="2"/>
      <c r="C188" s="2"/>
      <c r="D188" s="2"/>
    </row>
    <row r="189">
      <c r="A189" s="2"/>
      <c r="B189" s="2"/>
      <c r="C189" s="2"/>
      <c r="D189" s="2"/>
    </row>
    <row r="190">
      <c r="A190" s="2"/>
      <c r="B190" s="2"/>
      <c r="C190" s="2"/>
      <c r="D190" s="2"/>
    </row>
    <row r="191">
      <c r="A191" s="2"/>
      <c r="B191" s="2"/>
      <c r="C191" s="2"/>
      <c r="D191" s="2"/>
    </row>
    <row r="192">
      <c r="A192" s="2"/>
      <c r="B192" s="2"/>
      <c r="C192" s="2"/>
      <c r="D192" s="2"/>
    </row>
    <row r="193">
      <c r="A193" s="2"/>
      <c r="B193" s="2"/>
      <c r="C193" s="2"/>
      <c r="D193" s="2"/>
    </row>
    <row r="194">
      <c r="A194" s="2"/>
      <c r="B194" s="2"/>
      <c r="C194" s="2"/>
      <c r="D194" s="2"/>
    </row>
    <row r="195">
      <c r="A195" s="2"/>
      <c r="B195" s="2"/>
      <c r="C195" s="2"/>
      <c r="D195" s="2"/>
    </row>
    <row r="196">
      <c r="A196" s="2"/>
      <c r="B196" s="2"/>
      <c r="C196" s="2"/>
      <c r="D196" s="2"/>
    </row>
    <row r="197">
      <c r="A197" s="2"/>
      <c r="B197" s="2"/>
      <c r="C197" s="2"/>
      <c r="D197" s="2"/>
    </row>
    <row r="198">
      <c r="A198" s="2"/>
      <c r="B198" s="2"/>
      <c r="C198" s="2"/>
      <c r="D198" s="2"/>
    </row>
    <row r="199">
      <c r="A199" s="2"/>
      <c r="B199" s="2"/>
      <c r="C199" s="2"/>
      <c r="D199" s="2"/>
    </row>
    <row r="200">
      <c r="A200" s="2"/>
      <c r="B200" s="2"/>
      <c r="C200" s="2"/>
      <c r="D200" s="2"/>
    </row>
    <row r="201">
      <c r="A201" s="2"/>
      <c r="B201" s="2"/>
      <c r="C201" s="2"/>
      <c r="D201" s="2"/>
    </row>
    <row r="202">
      <c r="A202" s="2"/>
      <c r="B202" s="2"/>
      <c r="C202" s="2"/>
      <c r="D202" s="2"/>
    </row>
    <row r="203">
      <c r="A203" s="2"/>
      <c r="B203" s="2"/>
      <c r="C203" s="2"/>
      <c r="D203" s="2"/>
    </row>
    <row r="204">
      <c r="A204" s="2"/>
      <c r="B204" s="2"/>
      <c r="C204" s="2"/>
      <c r="D204" s="2"/>
    </row>
    <row r="205">
      <c r="A205" s="2"/>
      <c r="B205" s="2"/>
      <c r="C205" s="2"/>
      <c r="D205" s="2"/>
    </row>
    <row r="206">
      <c r="A206" s="2"/>
      <c r="B206" s="2"/>
      <c r="C206" s="2"/>
      <c r="D206" s="2"/>
    </row>
    <row r="207">
      <c r="A207" s="2"/>
      <c r="B207" s="2"/>
      <c r="C207" s="2"/>
      <c r="D207" s="2"/>
    </row>
    <row r="208">
      <c r="A208" s="2"/>
      <c r="B208" s="2"/>
      <c r="C208" s="2"/>
      <c r="D208" s="2"/>
    </row>
    <row r="209">
      <c r="A209" s="2"/>
      <c r="B209" s="2"/>
      <c r="C209" s="2"/>
      <c r="D209" s="2"/>
    </row>
    <row r="210">
      <c r="A210" s="2"/>
      <c r="B210" s="2"/>
      <c r="C210" s="2"/>
      <c r="D210" s="2"/>
    </row>
    <row r="211">
      <c r="A211" s="2"/>
      <c r="B211" s="2"/>
      <c r="C211" s="2"/>
      <c r="D211" s="2"/>
    </row>
    <row r="212">
      <c r="A212" s="2"/>
      <c r="B212" s="2"/>
      <c r="C212" s="2"/>
      <c r="D212" s="2"/>
    </row>
    <row r="213">
      <c r="A213" s="2"/>
      <c r="B213" s="2"/>
      <c r="C213" s="2"/>
      <c r="D213" s="2"/>
    </row>
    <row r="214">
      <c r="A214" s="2"/>
      <c r="B214" s="2"/>
      <c r="C214" s="2"/>
      <c r="D214" s="2"/>
    </row>
    <row r="215">
      <c r="A215" s="2"/>
      <c r="B215" s="2"/>
      <c r="C215" s="2"/>
      <c r="D215" s="2"/>
    </row>
    <row r="216">
      <c r="A216" s="2"/>
      <c r="B216" s="2"/>
      <c r="C216" s="2"/>
      <c r="D216" s="2"/>
    </row>
    <row r="217">
      <c r="A217" s="2"/>
      <c r="B217" s="2"/>
      <c r="C217" s="2"/>
      <c r="D217" s="2"/>
    </row>
    <row r="218">
      <c r="A218" s="2"/>
      <c r="B218" s="2"/>
      <c r="C218" s="2"/>
      <c r="D218" s="2"/>
    </row>
    <row r="219">
      <c r="A219" s="2"/>
      <c r="B219" s="2"/>
      <c r="C219" s="2"/>
      <c r="D219" s="2"/>
    </row>
    <row r="220">
      <c r="A220" s="2"/>
      <c r="B220" s="2"/>
      <c r="C220" s="2"/>
      <c r="D220" s="2"/>
    </row>
    <row r="221">
      <c r="A221" s="2"/>
      <c r="B221" s="2"/>
      <c r="C221" s="2"/>
      <c r="D221" s="2"/>
    </row>
    <row r="222">
      <c r="A222" s="2"/>
      <c r="B222" s="2"/>
      <c r="C222" s="2"/>
      <c r="D222" s="2"/>
    </row>
    <row r="223">
      <c r="A223" s="2"/>
      <c r="B223" s="2"/>
      <c r="C223" s="2"/>
      <c r="D223" s="2"/>
    </row>
    <row r="224">
      <c r="A224" s="2"/>
      <c r="B224" s="2"/>
      <c r="C224" s="2"/>
      <c r="D224" s="2"/>
    </row>
    <row r="225">
      <c r="A225" s="2"/>
      <c r="B225" s="2"/>
      <c r="C225" s="2"/>
      <c r="D225" s="2"/>
    </row>
    <row r="226">
      <c r="A226" s="2"/>
      <c r="B226" s="2"/>
      <c r="C226" s="2"/>
      <c r="D226" s="2"/>
    </row>
    <row r="227">
      <c r="A227" s="2"/>
      <c r="B227" s="2"/>
      <c r="C227" s="2"/>
      <c r="D227" s="2"/>
    </row>
    <row r="228">
      <c r="A228" s="2"/>
      <c r="B228" s="2"/>
      <c r="C228" s="2"/>
      <c r="D228" s="2"/>
    </row>
    <row r="229">
      <c r="A229" s="2"/>
      <c r="B229" s="2"/>
      <c r="C229" s="2"/>
      <c r="D229" s="2"/>
    </row>
    <row r="230">
      <c r="A230" s="2"/>
      <c r="B230" s="2"/>
      <c r="C230" s="2"/>
      <c r="D230" s="2"/>
    </row>
    <row r="231">
      <c r="A231" s="2"/>
      <c r="B231" s="2"/>
      <c r="C231" s="2"/>
      <c r="D231" s="2"/>
    </row>
    <row r="232">
      <c r="A232" s="2"/>
      <c r="B232" s="2"/>
      <c r="C232" s="2"/>
      <c r="D232" s="2"/>
    </row>
    <row r="233">
      <c r="A233" s="2"/>
      <c r="B233" s="2"/>
      <c r="C233" s="2"/>
      <c r="D233" s="2"/>
    </row>
    <row r="234">
      <c r="A234" s="2"/>
      <c r="B234" s="2"/>
      <c r="C234" s="2"/>
      <c r="D234" s="2"/>
    </row>
    <row r="235">
      <c r="A235" s="2"/>
      <c r="B235" s="2"/>
      <c r="C235" s="2"/>
      <c r="D235" s="2"/>
    </row>
    <row r="236">
      <c r="A236" s="2"/>
      <c r="B236" s="2"/>
      <c r="C236" s="2"/>
      <c r="D236" s="2"/>
    </row>
    <row r="237">
      <c r="A237" s="2"/>
      <c r="B237" s="2"/>
      <c r="C237" s="2"/>
      <c r="D237" s="2"/>
    </row>
    <row r="238">
      <c r="A238" s="2"/>
      <c r="B238" s="2"/>
      <c r="C238" s="2"/>
      <c r="D238" s="2"/>
    </row>
    <row r="239">
      <c r="A239" s="2"/>
      <c r="B239" s="2"/>
      <c r="C239" s="2"/>
      <c r="D239" s="2"/>
    </row>
    <row r="240">
      <c r="A240" s="2"/>
      <c r="B240" s="2"/>
      <c r="C240" s="2"/>
      <c r="D240" s="2"/>
    </row>
    <row r="241">
      <c r="A241" s="2"/>
      <c r="B241" s="2"/>
      <c r="C241" s="2"/>
      <c r="D241" s="2"/>
    </row>
    <row r="242">
      <c r="A242" s="2"/>
      <c r="B242" s="2"/>
      <c r="C242" s="2"/>
      <c r="D242" s="2"/>
    </row>
    <row r="243">
      <c r="A243" s="2"/>
      <c r="B243" s="2"/>
      <c r="C243" s="2"/>
      <c r="D243" s="2"/>
    </row>
    <row r="244">
      <c r="A244" s="2"/>
      <c r="B244" s="2"/>
      <c r="C244" s="2"/>
      <c r="D244" s="2"/>
    </row>
    <row r="245">
      <c r="A245" s="2"/>
      <c r="B245" s="2"/>
      <c r="C245" s="2"/>
      <c r="D245" s="2"/>
    </row>
    <row r="246">
      <c r="A246" s="2"/>
      <c r="B246" s="2"/>
      <c r="C246" s="2"/>
      <c r="D246" s="2"/>
    </row>
    <row r="247">
      <c r="A247" s="2"/>
      <c r="B247" s="2"/>
      <c r="C247" s="2"/>
      <c r="D247" s="2"/>
    </row>
    <row r="248">
      <c r="A248" s="2"/>
      <c r="B248" s="2"/>
      <c r="C248" s="2"/>
      <c r="D248" s="2"/>
    </row>
    <row r="249">
      <c r="A249" s="2"/>
      <c r="B249" s="2"/>
      <c r="C249" s="2"/>
      <c r="D249" s="2"/>
    </row>
    <row r="250">
      <c r="A250" s="2"/>
      <c r="B250" s="2"/>
      <c r="C250" s="2"/>
      <c r="D250" s="2"/>
    </row>
    <row r="251">
      <c r="A251" s="2"/>
      <c r="B251" s="2"/>
      <c r="C251" s="2"/>
      <c r="D251" s="2"/>
    </row>
  </sheetData>
  <mergeCells count="45">
    <mergeCell ref="F132:F141"/>
    <mergeCell ref="G132:G141"/>
    <mergeCell ref="I142:I151"/>
    <mergeCell ref="F142:F151"/>
    <mergeCell ref="G142:G151"/>
    <mergeCell ref="H142:H151"/>
    <mergeCell ref="F112:F121"/>
    <mergeCell ref="G112:G121"/>
    <mergeCell ref="I112:I121"/>
    <mergeCell ref="I122:I131"/>
    <mergeCell ref="I132:I141"/>
    <mergeCell ref="G122:G131"/>
    <mergeCell ref="H132:H141"/>
    <mergeCell ref="F82:F91"/>
    <mergeCell ref="F92:F101"/>
    <mergeCell ref="G102:G111"/>
    <mergeCell ref="F102:F111"/>
    <mergeCell ref="I102:I111"/>
    <mergeCell ref="H102:H111"/>
    <mergeCell ref="F122:F131"/>
    <mergeCell ref="F72:F81"/>
    <mergeCell ref="G82:G91"/>
    <mergeCell ref="G72:G81"/>
    <mergeCell ref="G62:G71"/>
    <mergeCell ref="G52:G61"/>
    <mergeCell ref="G92:G101"/>
    <mergeCell ref="I62:I71"/>
    <mergeCell ref="I72:I81"/>
    <mergeCell ref="I82:I91"/>
    <mergeCell ref="I92:I101"/>
    <mergeCell ref="H92:H101"/>
    <mergeCell ref="H72:H81"/>
    <mergeCell ref="H82:H91"/>
    <mergeCell ref="H122:H131"/>
    <mergeCell ref="H112:H121"/>
    <mergeCell ref="I12:I21"/>
    <mergeCell ref="I2:I11"/>
    <mergeCell ref="I22:I31"/>
    <mergeCell ref="F62:F71"/>
    <mergeCell ref="F52:F61"/>
    <mergeCell ref="H52:H61"/>
    <mergeCell ref="I52:I61"/>
    <mergeCell ref="I42:I51"/>
    <mergeCell ref="I32:I41"/>
    <mergeCell ref="H62:H71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>
      <c r="A2" s="2" t="s">
        <v>12</v>
      </c>
      <c r="B2" s="2" t="s">
        <v>10</v>
      </c>
      <c r="C2" s="2">
        <v>1.0</v>
      </c>
      <c r="D2" s="2" t="s">
        <v>11</v>
      </c>
      <c r="E2" s="2">
        <v>4.3</v>
      </c>
      <c r="F2" s="4"/>
      <c r="G2" s="3"/>
      <c r="H2" s="3"/>
      <c r="I2" s="4">
        <f>SUM(E2:E11)/10</f>
        <v>4.65</v>
      </c>
    </row>
    <row r="3">
      <c r="A3" s="2" t="s">
        <v>12</v>
      </c>
      <c r="B3" s="2" t="s">
        <v>10</v>
      </c>
      <c r="C3" s="2">
        <v>1.0</v>
      </c>
      <c r="D3" s="2" t="s">
        <v>11</v>
      </c>
      <c r="E3" s="2">
        <v>4.7</v>
      </c>
    </row>
    <row r="4">
      <c r="A4" s="2" t="s">
        <v>12</v>
      </c>
      <c r="B4" s="2" t="s">
        <v>10</v>
      </c>
      <c r="C4" s="2">
        <v>1.0</v>
      </c>
      <c r="D4" s="2" t="s">
        <v>11</v>
      </c>
      <c r="E4" s="2">
        <v>4.6</v>
      </c>
    </row>
    <row r="5">
      <c r="A5" s="2" t="s">
        <v>12</v>
      </c>
      <c r="B5" s="2" t="s">
        <v>10</v>
      </c>
      <c r="C5" s="2">
        <v>1.0</v>
      </c>
      <c r="D5" s="2" t="s">
        <v>11</v>
      </c>
      <c r="E5" s="2">
        <v>4.8</v>
      </c>
    </row>
    <row r="6">
      <c r="A6" s="2" t="s">
        <v>12</v>
      </c>
      <c r="B6" s="2" t="s">
        <v>10</v>
      </c>
      <c r="C6" s="2">
        <v>1.0</v>
      </c>
      <c r="D6" s="2" t="s">
        <v>11</v>
      </c>
      <c r="E6" s="2">
        <v>4.7</v>
      </c>
    </row>
    <row r="7">
      <c r="A7" s="2" t="s">
        <v>12</v>
      </c>
      <c r="B7" s="2" t="s">
        <v>10</v>
      </c>
      <c r="C7" s="2">
        <v>1.0</v>
      </c>
      <c r="D7" s="2" t="s">
        <v>11</v>
      </c>
      <c r="E7" s="2">
        <v>4.9</v>
      </c>
    </row>
    <row r="8">
      <c r="A8" s="2" t="s">
        <v>12</v>
      </c>
      <c r="B8" s="2" t="s">
        <v>10</v>
      </c>
      <c r="C8" s="2">
        <v>1.0</v>
      </c>
      <c r="D8" s="2" t="s">
        <v>11</v>
      </c>
      <c r="E8" s="2">
        <v>4.7</v>
      </c>
    </row>
    <row r="9">
      <c r="A9" s="2" t="s">
        <v>12</v>
      </c>
      <c r="B9" s="2" t="s">
        <v>10</v>
      </c>
      <c r="C9" s="2">
        <v>1.0</v>
      </c>
      <c r="D9" s="2" t="s">
        <v>11</v>
      </c>
      <c r="E9" s="2">
        <v>4.4</v>
      </c>
    </row>
    <row r="10">
      <c r="A10" s="2" t="s">
        <v>12</v>
      </c>
      <c r="B10" s="2" t="s">
        <v>10</v>
      </c>
      <c r="C10" s="2">
        <v>1.0</v>
      </c>
      <c r="D10" s="2" t="s">
        <v>11</v>
      </c>
      <c r="E10" s="2">
        <v>4.7</v>
      </c>
    </row>
    <row r="11">
      <c r="A11" s="2" t="s">
        <v>12</v>
      </c>
      <c r="B11" s="2" t="s">
        <v>10</v>
      </c>
      <c r="C11" s="2">
        <v>1.0</v>
      </c>
      <c r="D11" s="2" t="s">
        <v>11</v>
      </c>
      <c r="E11" s="2">
        <v>4.7</v>
      </c>
    </row>
    <row r="12">
      <c r="A12" s="2" t="s">
        <v>12</v>
      </c>
      <c r="B12" s="2" t="s">
        <v>10</v>
      </c>
      <c r="C12" s="2">
        <v>5.0</v>
      </c>
      <c r="D12" s="2" t="s">
        <v>11</v>
      </c>
      <c r="E12" s="2">
        <v>15.1</v>
      </c>
      <c r="F12" s="4"/>
      <c r="G12" s="3"/>
      <c r="H12" s="3"/>
      <c r="I12" s="4">
        <f>SUM(E12:E21)/10</f>
        <v>15.92</v>
      </c>
    </row>
    <row r="13">
      <c r="A13" s="2" t="s">
        <v>12</v>
      </c>
      <c r="B13" s="2" t="s">
        <v>10</v>
      </c>
      <c r="C13" s="2">
        <v>5.0</v>
      </c>
      <c r="D13" s="2" t="s">
        <v>11</v>
      </c>
      <c r="E13" s="2">
        <v>15.6</v>
      </c>
    </row>
    <row r="14">
      <c r="A14" s="2" t="s">
        <v>12</v>
      </c>
      <c r="B14" s="2" t="s">
        <v>10</v>
      </c>
      <c r="C14" s="2">
        <v>5.0</v>
      </c>
      <c r="D14" s="2" t="s">
        <v>11</v>
      </c>
      <c r="E14" s="2">
        <v>16.4</v>
      </c>
    </row>
    <row r="15">
      <c r="A15" s="2" t="s">
        <v>12</v>
      </c>
      <c r="B15" s="2" t="s">
        <v>10</v>
      </c>
      <c r="C15" s="2">
        <v>5.0</v>
      </c>
      <c r="D15" s="2" t="s">
        <v>11</v>
      </c>
      <c r="E15" s="2">
        <v>16.0</v>
      </c>
    </row>
    <row r="16">
      <c r="A16" s="2" t="s">
        <v>12</v>
      </c>
      <c r="B16" s="2" t="s">
        <v>10</v>
      </c>
      <c r="C16" s="2">
        <v>5.0</v>
      </c>
      <c r="D16" s="2" t="s">
        <v>11</v>
      </c>
      <c r="E16" s="2">
        <v>16.2</v>
      </c>
    </row>
    <row r="17">
      <c r="A17" s="2" t="s">
        <v>12</v>
      </c>
      <c r="B17" s="2" t="s">
        <v>10</v>
      </c>
      <c r="C17" s="2">
        <v>5.0</v>
      </c>
      <c r="D17" s="2" t="s">
        <v>11</v>
      </c>
      <c r="E17" s="2">
        <v>15.9</v>
      </c>
    </row>
    <row r="18">
      <c r="A18" s="2" t="s">
        <v>12</v>
      </c>
      <c r="B18" s="2" t="s">
        <v>10</v>
      </c>
      <c r="C18" s="2">
        <v>5.0</v>
      </c>
      <c r="D18" s="2" t="s">
        <v>11</v>
      </c>
      <c r="E18" s="2">
        <v>16.0</v>
      </c>
    </row>
    <row r="19">
      <c r="A19" s="2" t="s">
        <v>12</v>
      </c>
      <c r="B19" s="2" t="s">
        <v>10</v>
      </c>
      <c r="C19" s="2">
        <v>5.0</v>
      </c>
      <c r="D19" s="2" t="s">
        <v>11</v>
      </c>
      <c r="E19" s="2">
        <v>15.8</v>
      </c>
    </row>
    <row r="20">
      <c r="A20" s="2" t="s">
        <v>12</v>
      </c>
      <c r="B20" s="2" t="s">
        <v>10</v>
      </c>
      <c r="C20" s="2">
        <v>5.0</v>
      </c>
      <c r="D20" s="2" t="s">
        <v>11</v>
      </c>
      <c r="E20" s="2">
        <v>16.1</v>
      </c>
    </row>
    <row r="21">
      <c r="A21" s="2" t="s">
        <v>12</v>
      </c>
      <c r="B21" s="2" t="s">
        <v>10</v>
      </c>
      <c r="C21" s="2">
        <v>5.0</v>
      </c>
      <c r="D21" s="2" t="s">
        <v>11</v>
      </c>
      <c r="E21" s="2">
        <v>16.1</v>
      </c>
    </row>
    <row r="22">
      <c r="A22" s="2" t="s">
        <v>12</v>
      </c>
      <c r="B22" s="2" t="s">
        <v>10</v>
      </c>
      <c r="C22" s="2">
        <v>10.0</v>
      </c>
      <c r="D22" s="2" t="s">
        <v>11</v>
      </c>
      <c r="E22" s="2">
        <v>20.5</v>
      </c>
      <c r="F22" s="4"/>
      <c r="G22" s="3"/>
      <c r="H22" s="3"/>
      <c r="I22" s="4">
        <f>SUM(E22:E31)/10</f>
        <v>22.2</v>
      </c>
      <c r="J22" s="6"/>
    </row>
    <row r="23">
      <c r="A23" s="2" t="s">
        <v>12</v>
      </c>
      <c r="B23" s="2" t="s">
        <v>10</v>
      </c>
      <c r="C23" s="2">
        <v>10.0</v>
      </c>
      <c r="D23" s="2" t="s">
        <v>11</v>
      </c>
      <c r="E23" s="2">
        <v>22.2</v>
      </c>
      <c r="J23" s="6"/>
    </row>
    <row r="24">
      <c r="A24" s="2" t="s">
        <v>12</v>
      </c>
      <c r="B24" s="2" t="s">
        <v>10</v>
      </c>
      <c r="C24" s="2">
        <v>10.0</v>
      </c>
      <c r="D24" s="2" t="s">
        <v>11</v>
      </c>
      <c r="E24" s="2">
        <v>22.4</v>
      </c>
      <c r="J24" s="6"/>
    </row>
    <row r="25">
      <c r="A25" s="2" t="s">
        <v>12</v>
      </c>
      <c r="B25" s="2" t="s">
        <v>10</v>
      </c>
      <c r="C25" s="2">
        <v>10.0</v>
      </c>
      <c r="D25" s="2" t="s">
        <v>11</v>
      </c>
      <c r="E25" s="2">
        <v>22.4</v>
      </c>
      <c r="J25" s="6"/>
    </row>
    <row r="26">
      <c r="A26" s="2" t="s">
        <v>12</v>
      </c>
      <c r="B26" s="2" t="s">
        <v>10</v>
      </c>
      <c r="C26" s="2">
        <v>10.0</v>
      </c>
      <c r="D26" s="2" t="s">
        <v>11</v>
      </c>
      <c r="E26" s="2">
        <v>23.0</v>
      </c>
      <c r="J26" s="6"/>
    </row>
    <row r="27">
      <c r="A27" s="2" t="s">
        <v>12</v>
      </c>
      <c r="B27" s="2" t="s">
        <v>10</v>
      </c>
      <c r="C27" s="2">
        <v>10.0</v>
      </c>
      <c r="D27" s="2" t="s">
        <v>11</v>
      </c>
      <c r="E27" s="2">
        <v>22.5</v>
      </c>
      <c r="J27" s="6"/>
    </row>
    <row r="28">
      <c r="A28" s="2" t="s">
        <v>12</v>
      </c>
      <c r="B28" s="2" t="s">
        <v>10</v>
      </c>
      <c r="C28" s="2">
        <v>10.0</v>
      </c>
      <c r="D28" s="2" t="s">
        <v>11</v>
      </c>
      <c r="E28" s="2">
        <v>22.4</v>
      </c>
      <c r="J28" s="6"/>
    </row>
    <row r="29">
      <c r="A29" s="2" t="s">
        <v>12</v>
      </c>
      <c r="B29" s="2" t="s">
        <v>10</v>
      </c>
      <c r="C29" s="2">
        <v>10.0</v>
      </c>
      <c r="D29" s="2" t="s">
        <v>11</v>
      </c>
      <c r="E29" s="2">
        <v>22.6</v>
      </c>
      <c r="J29" s="6"/>
    </row>
    <row r="30">
      <c r="A30" s="2" t="s">
        <v>12</v>
      </c>
      <c r="B30" s="2" t="s">
        <v>10</v>
      </c>
      <c r="C30" s="2">
        <v>10.0</v>
      </c>
      <c r="D30" s="2" t="s">
        <v>11</v>
      </c>
      <c r="E30" s="2">
        <v>21.9</v>
      </c>
      <c r="J30" s="6"/>
    </row>
    <row r="31">
      <c r="A31" s="2" t="s">
        <v>12</v>
      </c>
      <c r="B31" s="2" t="s">
        <v>10</v>
      </c>
      <c r="C31" s="2">
        <v>10.0</v>
      </c>
      <c r="D31" s="2" t="s">
        <v>11</v>
      </c>
      <c r="E31" s="2">
        <v>22.1</v>
      </c>
      <c r="J31" s="6"/>
    </row>
    <row r="32">
      <c r="A32" s="2" t="s">
        <v>12</v>
      </c>
      <c r="B32" s="2" t="s">
        <v>10</v>
      </c>
      <c r="C32" s="2">
        <v>25.0</v>
      </c>
      <c r="D32" s="2" t="s">
        <v>11</v>
      </c>
      <c r="E32" s="2">
        <v>24.0</v>
      </c>
      <c r="F32" s="4"/>
      <c r="G32" s="3"/>
      <c r="H32" s="3"/>
      <c r="I32" s="4">
        <f>SUM(E32:E41)/10</f>
        <v>26.61</v>
      </c>
    </row>
    <row r="33">
      <c r="A33" s="2" t="s">
        <v>12</v>
      </c>
      <c r="B33" s="2" t="s">
        <v>10</v>
      </c>
      <c r="C33" s="2">
        <v>25.0</v>
      </c>
      <c r="D33" s="2" t="s">
        <v>11</v>
      </c>
      <c r="E33" s="2">
        <v>25.2</v>
      </c>
    </row>
    <row r="34">
      <c r="A34" s="2" t="s">
        <v>12</v>
      </c>
      <c r="B34" s="2" t="s">
        <v>10</v>
      </c>
      <c r="C34" s="2">
        <v>25.0</v>
      </c>
      <c r="D34" s="2" t="s">
        <v>11</v>
      </c>
      <c r="E34" s="2">
        <v>25.5</v>
      </c>
    </row>
    <row r="35">
      <c r="A35" s="2" t="s">
        <v>12</v>
      </c>
      <c r="B35" s="2" t="s">
        <v>10</v>
      </c>
      <c r="C35" s="2">
        <v>25.0</v>
      </c>
      <c r="D35" s="2" t="s">
        <v>11</v>
      </c>
      <c r="E35" s="2">
        <v>25.5</v>
      </c>
    </row>
    <row r="36">
      <c r="A36" s="2" t="s">
        <v>12</v>
      </c>
      <c r="B36" s="2" t="s">
        <v>10</v>
      </c>
      <c r="C36" s="2">
        <v>25.0</v>
      </c>
      <c r="D36" s="2" t="s">
        <v>11</v>
      </c>
      <c r="E36" s="2">
        <v>26.3</v>
      </c>
    </row>
    <row r="37">
      <c r="A37" s="2" t="s">
        <v>12</v>
      </c>
      <c r="B37" s="2" t="s">
        <v>10</v>
      </c>
      <c r="C37" s="2">
        <v>25.0</v>
      </c>
      <c r="D37" s="2" t="s">
        <v>11</v>
      </c>
      <c r="E37" s="2">
        <v>27.7</v>
      </c>
    </row>
    <row r="38">
      <c r="A38" s="2" t="s">
        <v>12</v>
      </c>
      <c r="B38" s="2" t="s">
        <v>10</v>
      </c>
      <c r="C38" s="2">
        <v>25.0</v>
      </c>
      <c r="D38" s="2" t="s">
        <v>11</v>
      </c>
      <c r="E38" s="2">
        <v>27.9</v>
      </c>
    </row>
    <row r="39">
      <c r="A39" s="2" t="s">
        <v>12</v>
      </c>
      <c r="B39" s="2" t="s">
        <v>10</v>
      </c>
      <c r="C39" s="2">
        <v>25.0</v>
      </c>
      <c r="D39" s="2" t="s">
        <v>11</v>
      </c>
      <c r="E39" s="2">
        <v>28.0</v>
      </c>
    </row>
    <row r="40">
      <c r="A40" s="2" t="s">
        <v>12</v>
      </c>
      <c r="B40" s="2" t="s">
        <v>10</v>
      </c>
      <c r="C40" s="2">
        <v>25.0</v>
      </c>
      <c r="D40" s="2" t="s">
        <v>11</v>
      </c>
      <c r="E40" s="2">
        <v>27.9</v>
      </c>
    </row>
    <row r="41">
      <c r="A41" s="2" t="s">
        <v>12</v>
      </c>
      <c r="B41" s="2" t="s">
        <v>10</v>
      </c>
      <c r="C41" s="2">
        <v>25.0</v>
      </c>
      <c r="D41" s="2" t="s">
        <v>11</v>
      </c>
      <c r="E41" s="2">
        <v>28.1</v>
      </c>
    </row>
    <row r="42">
      <c r="A42" s="2" t="s">
        <v>12</v>
      </c>
      <c r="B42" s="2" t="s">
        <v>10</v>
      </c>
      <c r="C42" s="2">
        <v>50.0</v>
      </c>
      <c r="D42" s="2" t="s">
        <v>11</v>
      </c>
      <c r="E42" s="2">
        <v>27.2</v>
      </c>
      <c r="F42" s="4"/>
      <c r="G42" s="3"/>
      <c r="H42" s="3"/>
      <c r="I42" s="4">
        <f>SUM(E42:E51)/10</f>
        <v>28.15</v>
      </c>
    </row>
    <row r="43">
      <c r="A43" s="2" t="s">
        <v>12</v>
      </c>
      <c r="B43" s="2" t="s">
        <v>10</v>
      </c>
      <c r="C43" s="2">
        <v>50.0</v>
      </c>
      <c r="D43" s="2" t="s">
        <v>11</v>
      </c>
      <c r="E43" s="2">
        <v>28.4</v>
      </c>
    </row>
    <row r="44">
      <c r="A44" s="2" t="s">
        <v>12</v>
      </c>
      <c r="B44" s="2" t="s">
        <v>10</v>
      </c>
      <c r="C44" s="2">
        <v>50.0</v>
      </c>
      <c r="D44" s="2" t="s">
        <v>11</v>
      </c>
      <c r="E44" s="2">
        <v>28.1</v>
      </c>
    </row>
    <row r="45">
      <c r="A45" s="2" t="s">
        <v>12</v>
      </c>
      <c r="B45" s="2" t="s">
        <v>10</v>
      </c>
      <c r="C45" s="2">
        <v>50.0</v>
      </c>
      <c r="D45" s="2" t="s">
        <v>11</v>
      </c>
      <c r="E45" s="2">
        <v>28.1</v>
      </c>
    </row>
    <row r="46">
      <c r="A46" s="2" t="s">
        <v>12</v>
      </c>
      <c r="B46" s="2" t="s">
        <v>10</v>
      </c>
      <c r="C46" s="2">
        <v>50.0</v>
      </c>
      <c r="D46" s="2" t="s">
        <v>11</v>
      </c>
      <c r="E46" s="2">
        <v>28.2</v>
      </c>
    </row>
    <row r="47">
      <c r="A47" s="2" t="s">
        <v>12</v>
      </c>
      <c r="B47" s="2" t="s">
        <v>10</v>
      </c>
      <c r="C47" s="2">
        <v>50.0</v>
      </c>
      <c r="D47" s="2" t="s">
        <v>11</v>
      </c>
      <c r="E47" s="2">
        <v>28.3</v>
      </c>
    </row>
    <row r="48">
      <c r="A48" s="2" t="s">
        <v>12</v>
      </c>
      <c r="B48" s="2" t="s">
        <v>10</v>
      </c>
      <c r="C48" s="2">
        <v>50.0</v>
      </c>
      <c r="D48" s="2" t="s">
        <v>11</v>
      </c>
      <c r="E48" s="2">
        <v>28.2</v>
      </c>
    </row>
    <row r="49">
      <c r="A49" s="2" t="s">
        <v>12</v>
      </c>
      <c r="B49" s="2" t="s">
        <v>10</v>
      </c>
      <c r="C49" s="2">
        <v>50.0</v>
      </c>
      <c r="D49" s="2" t="s">
        <v>11</v>
      </c>
      <c r="E49" s="2">
        <v>28.2</v>
      </c>
    </row>
    <row r="50">
      <c r="A50" s="2" t="s">
        <v>12</v>
      </c>
      <c r="B50" s="2" t="s">
        <v>10</v>
      </c>
      <c r="C50" s="2">
        <v>50.0</v>
      </c>
      <c r="D50" s="2" t="s">
        <v>11</v>
      </c>
      <c r="E50" s="2">
        <v>28.4</v>
      </c>
    </row>
    <row r="51">
      <c r="A51" s="2" t="s">
        <v>12</v>
      </c>
      <c r="B51" s="2" t="s">
        <v>10</v>
      </c>
      <c r="C51" s="2">
        <v>50.0</v>
      </c>
      <c r="D51" s="2" t="s">
        <v>11</v>
      </c>
      <c r="E51" s="2">
        <v>28.4</v>
      </c>
    </row>
    <row r="52">
      <c r="A52" s="2" t="s">
        <v>12</v>
      </c>
      <c r="B52" s="2" t="s">
        <v>14</v>
      </c>
      <c r="C52" s="2">
        <v>1.0</v>
      </c>
      <c r="D52" s="2" t="s">
        <v>15</v>
      </c>
      <c r="E52" s="2">
        <v>4.3</v>
      </c>
      <c r="F52" s="4">
        <f>(G52*100) / (G52 + H52)</f>
        <v>73.29752066</v>
      </c>
      <c r="G52" s="3">
        <f>17738/10</f>
        <v>1773.8</v>
      </c>
      <c r="H52" s="3">
        <f>6462/10</f>
        <v>646.2</v>
      </c>
      <c r="I52" s="4">
        <f>SUM(E52:E61)/10</f>
        <v>4.86</v>
      </c>
    </row>
    <row r="53">
      <c r="A53" s="2" t="s">
        <v>12</v>
      </c>
      <c r="B53" s="2" t="s">
        <v>14</v>
      </c>
      <c r="C53" s="2">
        <v>1.0</v>
      </c>
      <c r="D53" s="2" t="s">
        <v>15</v>
      </c>
      <c r="E53" s="2">
        <v>5.0</v>
      </c>
    </row>
    <row r="54">
      <c r="A54" s="2" t="s">
        <v>12</v>
      </c>
      <c r="B54" s="2" t="s">
        <v>14</v>
      </c>
      <c r="C54" s="2">
        <v>1.0</v>
      </c>
      <c r="D54" s="2" t="s">
        <v>15</v>
      </c>
      <c r="E54" s="2">
        <v>4.7</v>
      </c>
    </row>
    <row r="55">
      <c r="A55" s="2" t="s">
        <v>12</v>
      </c>
      <c r="B55" s="2" t="s">
        <v>14</v>
      </c>
      <c r="C55" s="2">
        <v>1.0</v>
      </c>
      <c r="D55" s="2" t="s">
        <v>15</v>
      </c>
      <c r="E55" s="2">
        <v>4.9</v>
      </c>
    </row>
    <row r="56">
      <c r="A56" s="2" t="s">
        <v>12</v>
      </c>
      <c r="B56" s="2" t="s">
        <v>14</v>
      </c>
      <c r="C56" s="2">
        <v>1.0</v>
      </c>
      <c r="D56" s="2" t="s">
        <v>15</v>
      </c>
      <c r="E56" s="2">
        <v>5.0</v>
      </c>
    </row>
    <row r="57">
      <c r="A57" s="2" t="s">
        <v>12</v>
      </c>
      <c r="B57" s="2" t="s">
        <v>14</v>
      </c>
      <c r="C57" s="2">
        <v>1.0</v>
      </c>
      <c r="D57" s="2" t="s">
        <v>15</v>
      </c>
      <c r="E57" s="2">
        <v>5.0</v>
      </c>
    </row>
    <row r="58">
      <c r="A58" s="2" t="s">
        <v>12</v>
      </c>
      <c r="B58" s="2" t="s">
        <v>14</v>
      </c>
      <c r="C58" s="2">
        <v>1.0</v>
      </c>
      <c r="D58" s="2" t="s">
        <v>15</v>
      </c>
      <c r="E58" s="2">
        <v>4.8</v>
      </c>
    </row>
    <row r="59">
      <c r="A59" s="2" t="s">
        <v>12</v>
      </c>
      <c r="B59" s="2" t="s">
        <v>14</v>
      </c>
      <c r="C59" s="2">
        <v>1.0</v>
      </c>
      <c r="D59" s="2" t="s">
        <v>15</v>
      </c>
      <c r="E59" s="2">
        <v>5.0</v>
      </c>
    </row>
    <row r="60">
      <c r="A60" s="2" t="s">
        <v>12</v>
      </c>
      <c r="B60" s="2" t="s">
        <v>14</v>
      </c>
      <c r="C60" s="2">
        <v>1.0</v>
      </c>
      <c r="D60" s="2" t="s">
        <v>15</v>
      </c>
      <c r="E60" s="2">
        <v>5.0</v>
      </c>
    </row>
    <row r="61">
      <c r="A61" s="2" t="s">
        <v>12</v>
      </c>
      <c r="B61" s="2" t="s">
        <v>14</v>
      </c>
      <c r="C61" s="2">
        <v>1.0</v>
      </c>
      <c r="D61" s="2" t="s">
        <v>15</v>
      </c>
      <c r="E61" s="2">
        <v>4.9</v>
      </c>
    </row>
    <row r="62">
      <c r="A62" s="2" t="s">
        <v>12</v>
      </c>
      <c r="B62" s="2" t="s">
        <v>14</v>
      </c>
      <c r="C62" s="2">
        <v>5.0</v>
      </c>
      <c r="D62" s="2" t="s">
        <v>15</v>
      </c>
      <c r="E62" s="2">
        <v>15.8</v>
      </c>
      <c r="F62" s="4">
        <f>(G62*100) / (G62 + H62)</f>
        <v>73.44583391</v>
      </c>
      <c r="G62" s="3">
        <f>89919/10</f>
        <v>8991.9</v>
      </c>
      <c r="H62" s="3">
        <f>32510/10</f>
        <v>3251</v>
      </c>
      <c r="I62" s="4">
        <f>SUM(E62:E71)/10</f>
        <v>16.25</v>
      </c>
    </row>
    <row r="63">
      <c r="A63" s="2" t="s">
        <v>12</v>
      </c>
      <c r="B63" s="2" t="s">
        <v>14</v>
      </c>
      <c r="C63" s="2">
        <v>5.0</v>
      </c>
      <c r="D63" s="2" t="s">
        <v>15</v>
      </c>
      <c r="E63" s="2">
        <v>16.0</v>
      </c>
    </row>
    <row r="64">
      <c r="A64" s="2" t="s">
        <v>12</v>
      </c>
      <c r="B64" s="2" t="s">
        <v>14</v>
      </c>
      <c r="C64" s="2">
        <v>5.0</v>
      </c>
      <c r="D64" s="2" t="s">
        <v>15</v>
      </c>
      <c r="E64" s="2">
        <v>15.8</v>
      </c>
    </row>
    <row r="65">
      <c r="A65" s="2" t="s">
        <v>12</v>
      </c>
      <c r="B65" s="2" t="s">
        <v>14</v>
      </c>
      <c r="C65" s="2">
        <v>5.0</v>
      </c>
      <c r="D65" s="2" t="s">
        <v>15</v>
      </c>
      <c r="E65" s="2">
        <v>17.0</v>
      </c>
    </row>
    <row r="66">
      <c r="A66" s="2" t="s">
        <v>12</v>
      </c>
      <c r="B66" s="2" t="s">
        <v>14</v>
      </c>
      <c r="C66" s="2">
        <v>5.0</v>
      </c>
      <c r="D66" s="2" t="s">
        <v>15</v>
      </c>
      <c r="E66" s="2">
        <v>16.5</v>
      </c>
    </row>
    <row r="67">
      <c r="A67" s="2" t="s">
        <v>12</v>
      </c>
      <c r="B67" s="2" t="s">
        <v>14</v>
      </c>
      <c r="C67" s="2">
        <v>5.0</v>
      </c>
      <c r="D67" s="2" t="s">
        <v>15</v>
      </c>
      <c r="E67" s="2">
        <v>16.4</v>
      </c>
    </row>
    <row r="68">
      <c r="A68" s="2" t="s">
        <v>12</v>
      </c>
      <c r="B68" s="2" t="s">
        <v>14</v>
      </c>
      <c r="C68" s="2">
        <v>5.0</v>
      </c>
      <c r="D68" s="2" t="s">
        <v>15</v>
      </c>
      <c r="E68" s="2">
        <v>16.3</v>
      </c>
    </row>
    <row r="69">
      <c r="A69" s="2" t="s">
        <v>12</v>
      </c>
      <c r="B69" s="2" t="s">
        <v>14</v>
      </c>
      <c r="C69" s="2">
        <v>5.0</v>
      </c>
      <c r="D69" s="2" t="s">
        <v>15</v>
      </c>
      <c r="E69" s="2">
        <v>16.0</v>
      </c>
    </row>
    <row r="70">
      <c r="A70" s="2" t="s">
        <v>12</v>
      </c>
      <c r="B70" s="2" t="s">
        <v>14</v>
      </c>
      <c r="C70" s="2">
        <v>5.0</v>
      </c>
      <c r="D70" s="2" t="s">
        <v>15</v>
      </c>
      <c r="E70" s="2">
        <v>16.2</v>
      </c>
    </row>
    <row r="71">
      <c r="A71" s="2" t="s">
        <v>12</v>
      </c>
      <c r="B71" s="2" t="s">
        <v>14</v>
      </c>
      <c r="C71" s="2">
        <v>5.0</v>
      </c>
      <c r="D71" s="2" t="s">
        <v>15</v>
      </c>
      <c r="E71" s="2">
        <v>16.5</v>
      </c>
    </row>
    <row r="72">
      <c r="A72" s="2" t="s">
        <v>12</v>
      </c>
      <c r="B72" s="2" t="s">
        <v>14</v>
      </c>
      <c r="C72" s="2">
        <v>10.0</v>
      </c>
      <c r="D72" s="2" t="s">
        <v>15</v>
      </c>
      <c r="E72" s="2">
        <v>20.5</v>
      </c>
      <c r="F72" s="4">
        <f>(G72*100) / (G72 + H72)</f>
        <v>73.47357954</v>
      </c>
      <c r="G72" s="3">
        <f>180288/10</f>
        <v>18028.8</v>
      </c>
      <c r="H72" s="3">
        <f>65090/10</f>
        <v>6509</v>
      </c>
      <c r="I72" s="4">
        <f>SUM(E72:E81)/10</f>
        <v>23.64</v>
      </c>
    </row>
    <row r="73">
      <c r="A73" s="2" t="s">
        <v>12</v>
      </c>
      <c r="B73" s="2" t="s">
        <v>14</v>
      </c>
      <c r="C73" s="2">
        <v>10.0</v>
      </c>
      <c r="D73" s="2" t="s">
        <v>15</v>
      </c>
      <c r="E73" s="2">
        <v>24.2</v>
      </c>
    </row>
    <row r="74">
      <c r="A74" s="2" t="s">
        <v>12</v>
      </c>
      <c r="B74" s="2" t="s">
        <v>14</v>
      </c>
      <c r="C74" s="2">
        <v>10.0</v>
      </c>
      <c r="D74" s="2" t="s">
        <v>15</v>
      </c>
      <c r="E74" s="2">
        <v>24.1</v>
      </c>
    </row>
    <row r="75">
      <c r="A75" s="2" t="s">
        <v>12</v>
      </c>
      <c r="B75" s="2" t="s">
        <v>14</v>
      </c>
      <c r="C75" s="2">
        <v>10.0</v>
      </c>
      <c r="D75" s="2" t="s">
        <v>15</v>
      </c>
      <c r="E75" s="2">
        <v>23.7</v>
      </c>
    </row>
    <row r="76">
      <c r="A76" s="2" t="s">
        <v>12</v>
      </c>
      <c r="B76" s="2" t="s">
        <v>14</v>
      </c>
      <c r="C76" s="2">
        <v>10.0</v>
      </c>
      <c r="D76" s="2" t="s">
        <v>15</v>
      </c>
      <c r="E76" s="2">
        <v>24.3</v>
      </c>
    </row>
    <row r="77">
      <c r="A77" s="2" t="s">
        <v>12</v>
      </c>
      <c r="B77" s="2" t="s">
        <v>14</v>
      </c>
      <c r="C77" s="2">
        <v>10.0</v>
      </c>
      <c r="D77" s="2" t="s">
        <v>15</v>
      </c>
      <c r="E77" s="2">
        <v>24.0</v>
      </c>
    </row>
    <row r="78">
      <c r="A78" s="2" t="s">
        <v>12</v>
      </c>
      <c r="B78" s="2" t="s">
        <v>14</v>
      </c>
      <c r="C78" s="2">
        <v>10.0</v>
      </c>
      <c r="D78" s="2" t="s">
        <v>15</v>
      </c>
      <c r="E78" s="2">
        <v>24.1</v>
      </c>
    </row>
    <row r="79">
      <c r="A79" s="2" t="s">
        <v>12</v>
      </c>
      <c r="B79" s="2" t="s">
        <v>14</v>
      </c>
      <c r="C79" s="2">
        <v>10.0</v>
      </c>
      <c r="D79" s="2" t="s">
        <v>15</v>
      </c>
      <c r="E79" s="2">
        <v>23.3</v>
      </c>
    </row>
    <row r="80">
      <c r="A80" s="2" t="s">
        <v>12</v>
      </c>
      <c r="B80" s="2" t="s">
        <v>14</v>
      </c>
      <c r="C80" s="2">
        <v>10.0</v>
      </c>
      <c r="D80" s="2" t="s">
        <v>15</v>
      </c>
      <c r="E80" s="2">
        <v>24.3</v>
      </c>
    </row>
    <row r="81">
      <c r="A81" s="2" t="s">
        <v>12</v>
      </c>
      <c r="B81" s="2" t="s">
        <v>14</v>
      </c>
      <c r="C81" s="2">
        <v>10.0</v>
      </c>
      <c r="D81" s="2" t="s">
        <v>15</v>
      </c>
      <c r="E81" s="2">
        <v>23.9</v>
      </c>
    </row>
    <row r="82">
      <c r="A82" s="2" t="s">
        <v>12</v>
      </c>
      <c r="B82" s="2" t="s">
        <v>14</v>
      </c>
      <c r="C82" s="2">
        <v>25.0</v>
      </c>
      <c r="D82" s="2" t="s">
        <v>15</v>
      </c>
      <c r="E82" s="2">
        <v>25.6</v>
      </c>
      <c r="F82" s="4">
        <f>(G82*100) / (G82 + H82)</f>
        <v>73.41712005</v>
      </c>
      <c r="G82" s="3">
        <f>449627/10</f>
        <v>44962.7</v>
      </c>
      <c r="H82" s="3">
        <f>162801/10</f>
        <v>16280.1</v>
      </c>
      <c r="I82" s="4">
        <f>SUM(E82:E91)/10</f>
        <v>27.34</v>
      </c>
    </row>
    <row r="83">
      <c r="A83" s="2" t="s">
        <v>12</v>
      </c>
      <c r="B83" s="2" t="s">
        <v>14</v>
      </c>
      <c r="C83" s="2">
        <v>25.0</v>
      </c>
      <c r="D83" s="2" t="s">
        <v>15</v>
      </c>
      <c r="E83" s="2">
        <v>27.4</v>
      </c>
    </row>
    <row r="84">
      <c r="A84" s="2" t="s">
        <v>12</v>
      </c>
      <c r="B84" s="2" t="s">
        <v>14</v>
      </c>
      <c r="C84" s="2">
        <v>25.0</v>
      </c>
      <c r="D84" s="2" t="s">
        <v>15</v>
      </c>
      <c r="E84" s="2">
        <v>25.7</v>
      </c>
    </row>
    <row r="85">
      <c r="A85" s="2" t="s">
        <v>12</v>
      </c>
      <c r="B85" s="2" t="s">
        <v>14</v>
      </c>
      <c r="C85" s="2">
        <v>25.0</v>
      </c>
      <c r="D85" s="2" t="s">
        <v>15</v>
      </c>
      <c r="E85" s="2">
        <v>28.4</v>
      </c>
    </row>
    <row r="86">
      <c r="A86" s="2" t="s">
        <v>12</v>
      </c>
      <c r="B86" s="2" t="s">
        <v>14</v>
      </c>
      <c r="C86" s="2">
        <v>25.0</v>
      </c>
      <c r="D86" s="2" t="s">
        <v>15</v>
      </c>
      <c r="E86" s="2">
        <v>27.7</v>
      </c>
    </row>
    <row r="87">
      <c r="A87" s="2" t="s">
        <v>12</v>
      </c>
      <c r="B87" s="2" t="s">
        <v>14</v>
      </c>
      <c r="C87" s="2">
        <v>25.0</v>
      </c>
      <c r="D87" s="2" t="s">
        <v>15</v>
      </c>
      <c r="E87" s="2">
        <v>27.4</v>
      </c>
    </row>
    <row r="88">
      <c r="A88" s="2" t="s">
        <v>12</v>
      </c>
      <c r="B88" s="2" t="s">
        <v>14</v>
      </c>
      <c r="C88" s="2">
        <v>25.0</v>
      </c>
      <c r="D88" s="2" t="s">
        <v>15</v>
      </c>
      <c r="E88" s="2">
        <v>27.7</v>
      </c>
    </row>
    <row r="89">
      <c r="A89" s="2" t="s">
        <v>12</v>
      </c>
      <c r="B89" s="2" t="s">
        <v>14</v>
      </c>
      <c r="C89" s="2">
        <v>25.0</v>
      </c>
      <c r="D89" s="2" t="s">
        <v>15</v>
      </c>
      <c r="E89" s="2">
        <v>28.4</v>
      </c>
    </row>
    <row r="90">
      <c r="A90" s="2" t="s">
        <v>12</v>
      </c>
      <c r="B90" s="2" t="s">
        <v>14</v>
      </c>
      <c r="C90" s="2">
        <v>25.0</v>
      </c>
      <c r="D90" s="2" t="s">
        <v>15</v>
      </c>
      <c r="E90" s="2">
        <v>27.4</v>
      </c>
    </row>
    <row r="91">
      <c r="A91" s="2" t="s">
        <v>12</v>
      </c>
      <c r="B91" s="2" t="s">
        <v>14</v>
      </c>
      <c r="C91" s="2">
        <v>25.0</v>
      </c>
      <c r="D91" s="2" t="s">
        <v>15</v>
      </c>
      <c r="E91" s="2">
        <v>27.7</v>
      </c>
    </row>
    <row r="92">
      <c r="A92" s="2" t="s">
        <v>12</v>
      </c>
      <c r="B92" s="2" t="s">
        <v>14</v>
      </c>
      <c r="C92" s="2">
        <v>50.0</v>
      </c>
      <c r="D92" s="2" t="s">
        <v>15</v>
      </c>
      <c r="E92" s="2">
        <v>27.4</v>
      </c>
      <c r="F92" s="4">
        <f>(G92*100) / (G92 + H92)</f>
        <v>73.38015897</v>
      </c>
      <c r="G92" s="3">
        <f>896900/10</f>
        <v>89690</v>
      </c>
      <c r="H92" s="3">
        <f>325365/10</f>
        <v>32536.5</v>
      </c>
      <c r="I92" s="4">
        <f>SUM(E92:E101)/10</f>
        <v>29.32</v>
      </c>
    </row>
    <row r="93">
      <c r="A93" s="2" t="s">
        <v>12</v>
      </c>
      <c r="B93" s="2" t="s">
        <v>14</v>
      </c>
      <c r="C93" s="2">
        <v>50.0</v>
      </c>
      <c r="D93" s="2" t="s">
        <v>15</v>
      </c>
      <c r="E93" s="2">
        <v>28.6</v>
      </c>
    </row>
    <row r="94">
      <c r="A94" s="2" t="s">
        <v>12</v>
      </c>
      <c r="B94" s="2" t="s">
        <v>14</v>
      </c>
      <c r="C94" s="2">
        <v>50.0</v>
      </c>
      <c r="D94" s="2" t="s">
        <v>15</v>
      </c>
      <c r="E94" s="2">
        <v>28.6</v>
      </c>
    </row>
    <row r="95">
      <c r="A95" s="2" t="s">
        <v>12</v>
      </c>
      <c r="B95" s="2" t="s">
        <v>14</v>
      </c>
      <c r="C95" s="2">
        <v>50.0</v>
      </c>
      <c r="D95" s="2" t="s">
        <v>15</v>
      </c>
      <c r="E95" s="2">
        <v>29.6</v>
      </c>
    </row>
    <row r="96">
      <c r="A96" s="2" t="s">
        <v>12</v>
      </c>
      <c r="B96" s="2" t="s">
        <v>14</v>
      </c>
      <c r="C96" s="2">
        <v>50.0</v>
      </c>
      <c r="D96" s="2" t="s">
        <v>15</v>
      </c>
      <c r="E96" s="2">
        <v>30.0</v>
      </c>
    </row>
    <row r="97">
      <c r="A97" s="2" t="s">
        <v>12</v>
      </c>
      <c r="B97" s="2" t="s">
        <v>14</v>
      </c>
      <c r="C97" s="2">
        <v>50.0</v>
      </c>
      <c r="D97" s="2" t="s">
        <v>15</v>
      </c>
      <c r="E97" s="2">
        <v>29.6</v>
      </c>
    </row>
    <row r="98">
      <c r="A98" s="2" t="s">
        <v>12</v>
      </c>
      <c r="B98" s="2" t="s">
        <v>14</v>
      </c>
      <c r="C98" s="2">
        <v>50.0</v>
      </c>
      <c r="D98" s="2" t="s">
        <v>15</v>
      </c>
      <c r="E98" s="2">
        <v>29.8</v>
      </c>
    </row>
    <row r="99">
      <c r="A99" s="2" t="s">
        <v>12</v>
      </c>
      <c r="B99" s="2" t="s">
        <v>14</v>
      </c>
      <c r="C99" s="2">
        <v>50.0</v>
      </c>
      <c r="D99" s="2" t="s">
        <v>15</v>
      </c>
      <c r="E99" s="2">
        <v>29.8</v>
      </c>
    </row>
    <row r="100">
      <c r="A100" s="2" t="s">
        <v>12</v>
      </c>
      <c r="B100" s="2" t="s">
        <v>14</v>
      </c>
      <c r="C100" s="2">
        <v>50.0</v>
      </c>
      <c r="D100" s="2" t="s">
        <v>15</v>
      </c>
      <c r="E100" s="2">
        <v>29.9</v>
      </c>
    </row>
    <row r="101">
      <c r="A101" s="2" t="s">
        <v>12</v>
      </c>
      <c r="B101" s="2" t="s">
        <v>14</v>
      </c>
      <c r="C101" s="2">
        <v>50.0</v>
      </c>
      <c r="D101" s="2" t="s">
        <v>15</v>
      </c>
      <c r="E101" s="2">
        <v>29.9</v>
      </c>
    </row>
    <row r="102">
      <c r="A102" s="2" t="s">
        <v>12</v>
      </c>
      <c r="B102" s="2" t="s">
        <v>16</v>
      </c>
      <c r="C102" s="2">
        <v>1.0</v>
      </c>
      <c r="D102" s="2" t="s">
        <v>11</v>
      </c>
      <c r="E102" s="2">
        <v>4.9</v>
      </c>
      <c r="F102" s="4">
        <f>(G102*100) / (G102 + H102)</f>
        <v>99.97573143</v>
      </c>
      <c r="G102" s="3">
        <f>74152/10</f>
        <v>7415.2</v>
      </c>
      <c r="H102" s="3">
        <f>18/10</f>
        <v>1.8</v>
      </c>
      <c r="I102" s="4">
        <f>SUM(E102:E111)/10</f>
        <v>5.09</v>
      </c>
    </row>
    <row r="103">
      <c r="A103" s="2" t="s">
        <v>12</v>
      </c>
      <c r="B103" s="2" t="s">
        <v>16</v>
      </c>
      <c r="C103" s="2">
        <v>1.0</v>
      </c>
      <c r="D103" s="2" t="s">
        <v>11</v>
      </c>
      <c r="E103" s="2">
        <v>5.1</v>
      </c>
    </row>
    <row r="104">
      <c r="A104" s="2" t="s">
        <v>12</v>
      </c>
      <c r="B104" s="2" t="s">
        <v>16</v>
      </c>
      <c r="C104" s="2">
        <v>1.0</v>
      </c>
      <c r="D104" s="2" t="s">
        <v>11</v>
      </c>
      <c r="E104" s="2">
        <v>5.2</v>
      </c>
    </row>
    <row r="105">
      <c r="A105" s="2" t="s">
        <v>12</v>
      </c>
      <c r="B105" s="2" t="s">
        <v>16</v>
      </c>
      <c r="C105" s="2">
        <v>1.0</v>
      </c>
      <c r="D105" s="2" t="s">
        <v>11</v>
      </c>
      <c r="E105" s="2">
        <v>5.3</v>
      </c>
    </row>
    <row r="106">
      <c r="A106" s="2" t="s">
        <v>12</v>
      </c>
      <c r="B106" s="2" t="s">
        <v>16</v>
      </c>
      <c r="C106" s="2">
        <v>1.0</v>
      </c>
      <c r="D106" s="2" t="s">
        <v>11</v>
      </c>
      <c r="E106" s="2">
        <v>5.1</v>
      </c>
    </row>
    <row r="107">
      <c r="A107" s="2" t="s">
        <v>12</v>
      </c>
      <c r="B107" s="2" t="s">
        <v>16</v>
      </c>
      <c r="C107" s="2">
        <v>1.0</v>
      </c>
      <c r="D107" s="2" t="s">
        <v>11</v>
      </c>
      <c r="E107" s="2">
        <v>5.0</v>
      </c>
    </row>
    <row r="108">
      <c r="A108" s="2" t="s">
        <v>12</v>
      </c>
      <c r="B108" s="2" t="s">
        <v>16</v>
      </c>
      <c r="C108" s="2">
        <v>1.0</v>
      </c>
      <c r="D108" s="2" t="s">
        <v>11</v>
      </c>
      <c r="E108" s="2">
        <v>5.0</v>
      </c>
    </row>
    <row r="109">
      <c r="A109" s="2" t="s">
        <v>12</v>
      </c>
      <c r="B109" s="2" t="s">
        <v>16</v>
      </c>
      <c r="C109" s="2">
        <v>1.0</v>
      </c>
      <c r="D109" s="2" t="s">
        <v>11</v>
      </c>
      <c r="E109" s="2">
        <v>5.3</v>
      </c>
    </row>
    <row r="110">
      <c r="A110" s="2" t="s">
        <v>12</v>
      </c>
      <c r="B110" s="2" t="s">
        <v>16</v>
      </c>
      <c r="C110" s="2">
        <v>1.0</v>
      </c>
      <c r="D110" s="2" t="s">
        <v>11</v>
      </c>
      <c r="E110" s="2">
        <v>5.1</v>
      </c>
    </row>
    <row r="111">
      <c r="A111" s="2" t="s">
        <v>12</v>
      </c>
      <c r="B111" s="2" t="s">
        <v>16</v>
      </c>
      <c r="C111" s="2">
        <v>1.0</v>
      </c>
      <c r="D111" s="2" t="s">
        <v>11</v>
      </c>
      <c r="E111" s="2">
        <v>4.9</v>
      </c>
    </row>
    <row r="112">
      <c r="A112" s="2" t="s">
        <v>12</v>
      </c>
      <c r="B112" s="2" t="s">
        <v>16</v>
      </c>
      <c r="C112" s="2">
        <v>5.0</v>
      </c>
      <c r="D112" s="2" t="s">
        <v>11</v>
      </c>
      <c r="E112" s="2">
        <v>17.4</v>
      </c>
      <c r="F112" s="4">
        <f>(G112*100) / (G112 + H112)</f>
        <v>99.98468711</v>
      </c>
      <c r="G112" s="3">
        <f>352590/10</f>
        <v>35259</v>
      </c>
      <c r="H112" s="3">
        <f>54/10</f>
        <v>5.4</v>
      </c>
      <c r="I112" s="4">
        <f>SUM(E112:E121)/10</f>
        <v>16.96</v>
      </c>
    </row>
    <row r="113">
      <c r="A113" s="2" t="s">
        <v>12</v>
      </c>
      <c r="B113" s="2" t="s">
        <v>16</v>
      </c>
      <c r="C113" s="2">
        <v>5.0</v>
      </c>
      <c r="D113" s="2" t="s">
        <v>11</v>
      </c>
      <c r="E113" s="2">
        <v>17.3</v>
      </c>
    </row>
    <row r="114">
      <c r="A114" s="2" t="s">
        <v>12</v>
      </c>
      <c r="B114" s="2" t="s">
        <v>16</v>
      </c>
      <c r="C114" s="2">
        <v>5.0</v>
      </c>
      <c r="D114" s="2" t="s">
        <v>11</v>
      </c>
      <c r="E114" s="2">
        <v>16.9</v>
      </c>
    </row>
    <row r="115">
      <c r="A115" s="2" t="s">
        <v>12</v>
      </c>
      <c r="B115" s="2" t="s">
        <v>16</v>
      </c>
      <c r="C115" s="2">
        <v>5.0</v>
      </c>
      <c r="D115" s="2" t="s">
        <v>11</v>
      </c>
      <c r="E115" s="2">
        <v>16.5</v>
      </c>
    </row>
    <row r="116">
      <c r="A116" s="2" t="s">
        <v>12</v>
      </c>
      <c r="B116" s="2" t="s">
        <v>16</v>
      </c>
      <c r="C116" s="2">
        <v>5.0</v>
      </c>
      <c r="D116" s="2" t="s">
        <v>11</v>
      </c>
      <c r="E116" s="2">
        <v>17.2</v>
      </c>
    </row>
    <row r="117">
      <c r="A117" s="2" t="s">
        <v>12</v>
      </c>
      <c r="B117" s="2" t="s">
        <v>16</v>
      </c>
      <c r="C117" s="2">
        <v>5.0</v>
      </c>
      <c r="D117" s="2" t="s">
        <v>11</v>
      </c>
      <c r="E117" s="2">
        <v>16.7</v>
      </c>
    </row>
    <row r="118">
      <c r="A118" s="2" t="s">
        <v>12</v>
      </c>
      <c r="B118" s="2" t="s">
        <v>16</v>
      </c>
      <c r="C118" s="2">
        <v>5.0</v>
      </c>
      <c r="D118" s="2" t="s">
        <v>11</v>
      </c>
      <c r="E118" s="2">
        <v>16.8</v>
      </c>
    </row>
    <row r="119">
      <c r="A119" s="2" t="s">
        <v>12</v>
      </c>
      <c r="B119" s="2" t="s">
        <v>16</v>
      </c>
      <c r="C119" s="2">
        <v>5.0</v>
      </c>
      <c r="D119" s="2" t="s">
        <v>11</v>
      </c>
      <c r="E119" s="2">
        <v>16.7</v>
      </c>
    </row>
    <row r="120">
      <c r="A120" s="2" t="s">
        <v>12</v>
      </c>
      <c r="B120" s="2" t="s">
        <v>16</v>
      </c>
      <c r="C120" s="2">
        <v>5.0</v>
      </c>
      <c r="D120" s="2" t="s">
        <v>11</v>
      </c>
      <c r="E120" s="2">
        <v>17.3</v>
      </c>
    </row>
    <row r="121">
      <c r="A121" s="2" t="s">
        <v>12</v>
      </c>
      <c r="B121" s="2" t="s">
        <v>16</v>
      </c>
      <c r="C121" s="2">
        <v>5.0</v>
      </c>
      <c r="D121" s="2" t="s">
        <v>11</v>
      </c>
      <c r="E121" s="2">
        <v>16.8</v>
      </c>
    </row>
    <row r="122">
      <c r="A122" s="2" t="s">
        <v>12</v>
      </c>
      <c r="B122" s="2" t="s">
        <v>16</v>
      </c>
      <c r="C122" s="2">
        <v>10.0</v>
      </c>
      <c r="D122" s="2" t="s">
        <v>11</v>
      </c>
      <c r="E122" s="2">
        <v>22.1</v>
      </c>
      <c r="F122" s="4">
        <f>(G122*100) / (G122 + H122)</f>
        <v>99.98417135</v>
      </c>
      <c r="G122" s="3">
        <f>701149/10</f>
        <v>70114.9</v>
      </c>
      <c r="H122" s="3">
        <f>111/10</f>
        <v>11.1</v>
      </c>
      <c r="I122" s="4">
        <f>SUM(E122:E131)/10</f>
        <v>24.56</v>
      </c>
    </row>
    <row r="123">
      <c r="A123" s="2" t="s">
        <v>12</v>
      </c>
      <c r="B123" s="2" t="s">
        <v>16</v>
      </c>
      <c r="C123" s="2">
        <v>10.0</v>
      </c>
      <c r="D123" s="2" t="s">
        <v>11</v>
      </c>
      <c r="E123" s="2">
        <v>24.3</v>
      </c>
    </row>
    <row r="124">
      <c r="A124" s="2" t="s">
        <v>12</v>
      </c>
      <c r="B124" s="2" t="s">
        <v>16</v>
      </c>
      <c r="C124" s="2">
        <v>10.0</v>
      </c>
      <c r="D124" s="2" t="s">
        <v>11</v>
      </c>
      <c r="E124" s="2">
        <v>24.4</v>
      </c>
    </row>
    <row r="125">
      <c r="A125" s="2" t="s">
        <v>12</v>
      </c>
      <c r="B125" s="2" t="s">
        <v>16</v>
      </c>
      <c r="C125" s="2">
        <v>10.0</v>
      </c>
      <c r="D125" s="2" t="s">
        <v>11</v>
      </c>
      <c r="E125" s="2">
        <v>24.5</v>
      </c>
    </row>
    <row r="126">
      <c r="A126" s="2" t="s">
        <v>12</v>
      </c>
      <c r="B126" s="2" t="s">
        <v>16</v>
      </c>
      <c r="C126" s="2">
        <v>10.0</v>
      </c>
      <c r="D126" s="2" t="s">
        <v>11</v>
      </c>
      <c r="E126" s="2">
        <v>25.0</v>
      </c>
    </row>
    <row r="127">
      <c r="A127" s="2" t="s">
        <v>12</v>
      </c>
      <c r="B127" s="2" t="s">
        <v>16</v>
      </c>
      <c r="C127" s="2">
        <v>10.0</v>
      </c>
      <c r="D127" s="2" t="s">
        <v>11</v>
      </c>
      <c r="E127" s="2">
        <v>25.7</v>
      </c>
    </row>
    <row r="128">
      <c r="A128" s="2" t="s">
        <v>12</v>
      </c>
      <c r="B128" s="2" t="s">
        <v>16</v>
      </c>
      <c r="C128" s="2">
        <v>10.0</v>
      </c>
      <c r="D128" s="2" t="s">
        <v>11</v>
      </c>
      <c r="E128" s="2">
        <v>24.6</v>
      </c>
    </row>
    <row r="129">
      <c r="A129" s="2" t="s">
        <v>12</v>
      </c>
      <c r="B129" s="2" t="s">
        <v>16</v>
      </c>
      <c r="C129" s="2">
        <v>10.0</v>
      </c>
      <c r="D129" s="2" t="s">
        <v>11</v>
      </c>
      <c r="E129" s="2">
        <v>24.8</v>
      </c>
    </row>
    <row r="130">
      <c r="A130" s="2" t="s">
        <v>12</v>
      </c>
      <c r="B130" s="2" t="s">
        <v>16</v>
      </c>
      <c r="C130" s="2">
        <v>10.0</v>
      </c>
      <c r="D130" s="2" t="s">
        <v>11</v>
      </c>
      <c r="E130" s="2">
        <v>25.2</v>
      </c>
    </row>
    <row r="131">
      <c r="A131" s="2" t="s">
        <v>12</v>
      </c>
      <c r="B131" s="2" t="s">
        <v>16</v>
      </c>
      <c r="C131" s="2">
        <v>10.0</v>
      </c>
      <c r="D131" s="2" t="s">
        <v>11</v>
      </c>
      <c r="E131" s="2">
        <v>25.0</v>
      </c>
    </row>
    <row r="132">
      <c r="A132" s="2" t="s">
        <v>12</v>
      </c>
      <c r="B132" s="2" t="s">
        <v>16</v>
      </c>
      <c r="C132" s="2">
        <v>25.0</v>
      </c>
      <c r="D132" s="2" t="s">
        <v>11</v>
      </c>
      <c r="E132" s="2">
        <v>27.6</v>
      </c>
      <c r="F132" s="4">
        <f>(G132*100) / (G132 + H132)</f>
        <v>99.98902167</v>
      </c>
      <c r="G132" s="8">
        <f>1757815/10</f>
        <v>175781.5</v>
      </c>
      <c r="H132" s="8">
        <f>193/10</f>
        <v>19.3</v>
      </c>
      <c r="I132" s="4">
        <f>SUM(E132:E141)/10</f>
        <v>28.02</v>
      </c>
    </row>
    <row r="133">
      <c r="A133" s="2" t="s">
        <v>12</v>
      </c>
      <c r="B133" s="2" t="s">
        <v>16</v>
      </c>
      <c r="C133" s="2">
        <v>25.0</v>
      </c>
      <c r="D133" s="2" t="s">
        <v>11</v>
      </c>
      <c r="E133" s="2">
        <v>27.4</v>
      </c>
    </row>
    <row r="134">
      <c r="A134" s="2" t="s">
        <v>12</v>
      </c>
      <c r="B134" s="2" t="s">
        <v>16</v>
      </c>
      <c r="C134" s="2">
        <v>25.0</v>
      </c>
      <c r="D134" s="2" t="s">
        <v>11</v>
      </c>
      <c r="E134" s="2">
        <v>27.4</v>
      </c>
    </row>
    <row r="135">
      <c r="A135" s="2" t="s">
        <v>12</v>
      </c>
      <c r="B135" s="2" t="s">
        <v>16</v>
      </c>
      <c r="C135" s="2">
        <v>25.0</v>
      </c>
      <c r="D135" s="2" t="s">
        <v>11</v>
      </c>
      <c r="E135" s="2">
        <v>27.7</v>
      </c>
    </row>
    <row r="136">
      <c r="A136" s="2" t="s">
        <v>12</v>
      </c>
      <c r="B136" s="2" t="s">
        <v>16</v>
      </c>
      <c r="C136" s="2">
        <v>25.0</v>
      </c>
      <c r="D136" s="2" t="s">
        <v>11</v>
      </c>
      <c r="E136" s="2">
        <v>27.8</v>
      </c>
    </row>
    <row r="137">
      <c r="A137" s="2" t="s">
        <v>12</v>
      </c>
      <c r="B137" s="2" t="s">
        <v>16</v>
      </c>
      <c r="C137" s="2">
        <v>25.0</v>
      </c>
      <c r="D137" s="2" t="s">
        <v>11</v>
      </c>
      <c r="E137" s="2">
        <v>28.4</v>
      </c>
    </row>
    <row r="138">
      <c r="A138" s="2" t="s">
        <v>12</v>
      </c>
      <c r="B138" s="2" t="s">
        <v>16</v>
      </c>
      <c r="C138" s="2">
        <v>25.0</v>
      </c>
      <c r="D138" s="2" t="s">
        <v>11</v>
      </c>
      <c r="E138" s="2">
        <v>28.3</v>
      </c>
    </row>
    <row r="139">
      <c r="A139" s="2" t="s">
        <v>12</v>
      </c>
      <c r="B139" s="2" t="s">
        <v>16</v>
      </c>
      <c r="C139" s="2">
        <v>25.0</v>
      </c>
      <c r="D139" s="2" t="s">
        <v>11</v>
      </c>
      <c r="E139" s="2">
        <v>28.6</v>
      </c>
    </row>
    <row r="140">
      <c r="A140" s="2" t="s">
        <v>12</v>
      </c>
      <c r="B140" s="2" t="s">
        <v>16</v>
      </c>
      <c r="C140" s="2">
        <v>25.0</v>
      </c>
      <c r="D140" s="2" t="s">
        <v>11</v>
      </c>
      <c r="E140" s="2">
        <v>28.3</v>
      </c>
    </row>
    <row r="141">
      <c r="A141" s="2" t="s">
        <v>12</v>
      </c>
      <c r="B141" s="2" t="s">
        <v>16</v>
      </c>
      <c r="C141" s="2">
        <v>25.0</v>
      </c>
      <c r="D141" s="2" t="s">
        <v>11</v>
      </c>
      <c r="E141" s="2">
        <v>28.7</v>
      </c>
    </row>
    <row r="142">
      <c r="A142" s="2" t="s">
        <v>12</v>
      </c>
      <c r="B142" s="2" t="s">
        <v>16</v>
      </c>
      <c r="C142" s="2">
        <v>50.0</v>
      </c>
      <c r="D142" s="2" t="s">
        <v>11</v>
      </c>
      <c r="E142" s="2">
        <v>29.6</v>
      </c>
      <c r="F142" s="4">
        <f>(G142*100) / (G142 + H142)</f>
        <v>99.9861424</v>
      </c>
      <c r="G142" s="8">
        <f>3513831/10</f>
        <v>351383.1</v>
      </c>
      <c r="H142" s="8">
        <f>487/10</f>
        <v>48.7</v>
      </c>
      <c r="I142" s="4">
        <f>SUM(E142:E151)/10</f>
        <v>30.69</v>
      </c>
    </row>
    <row r="143">
      <c r="A143" s="2" t="s">
        <v>12</v>
      </c>
      <c r="B143" s="2" t="s">
        <v>16</v>
      </c>
      <c r="C143" s="2">
        <v>50.0</v>
      </c>
      <c r="D143" s="2" t="s">
        <v>11</v>
      </c>
      <c r="E143" s="2">
        <v>31.0</v>
      </c>
    </row>
    <row r="144">
      <c r="A144" s="2" t="s">
        <v>12</v>
      </c>
      <c r="B144" s="2" t="s">
        <v>16</v>
      </c>
      <c r="C144" s="2">
        <v>50.0</v>
      </c>
      <c r="D144" s="2" t="s">
        <v>11</v>
      </c>
      <c r="E144" s="2">
        <v>31.2</v>
      </c>
    </row>
    <row r="145">
      <c r="A145" s="2" t="s">
        <v>12</v>
      </c>
      <c r="B145" s="2" t="s">
        <v>16</v>
      </c>
      <c r="C145" s="2">
        <v>50.0</v>
      </c>
      <c r="D145" s="2" t="s">
        <v>11</v>
      </c>
      <c r="E145" s="2">
        <v>31.1</v>
      </c>
    </row>
    <row r="146">
      <c r="A146" s="2" t="s">
        <v>12</v>
      </c>
      <c r="B146" s="2" t="s">
        <v>16</v>
      </c>
      <c r="C146" s="2">
        <v>50.0</v>
      </c>
      <c r="D146" s="2" t="s">
        <v>11</v>
      </c>
      <c r="E146" s="2">
        <v>30.2</v>
      </c>
    </row>
    <row r="147">
      <c r="A147" s="2" t="s">
        <v>12</v>
      </c>
      <c r="B147" s="2" t="s">
        <v>16</v>
      </c>
      <c r="C147" s="2">
        <v>50.0</v>
      </c>
      <c r="D147" s="2" t="s">
        <v>11</v>
      </c>
      <c r="E147" s="2">
        <v>30.4</v>
      </c>
    </row>
    <row r="148">
      <c r="A148" s="2" t="s">
        <v>12</v>
      </c>
      <c r="B148" s="2" t="s">
        <v>16</v>
      </c>
      <c r="C148" s="2">
        <v>50.0</v>
      </c>
      <c r="D148" s="2" t="s">
        <v>11</v>
      </c>
      <c r="E148" s="2">
        <v>30.6</v>
      </c>
    </row>
    <row r="149">
      <c r="A149" s="2" t="s">
        <v>12</v>
      </c>
      <c r="B149" s="2" t="s">
        <v>16</v>
      </c>
      <c r="C149" s="2">
        <v>50.0</v>
      </c>
      <c r="D149" s="2" t="s">
        <v>11</v>
      </c>
      <c r="E149" s="2">
        <v>30.8</v>
      </c>
    </row>
    <row r="150">
      <c r="A150" s="2" t="s">
        <v>12</v>
      </c>
      <c r="B150" s="2" t="s">
        <v>16</v>
      </c>
      <c r="C150" s="2">
        <v>50.0</v>
      </c>
      <c r="D150" s="2" t="s">
        <v>11</v>
      </c>
      <c r="E150" s="2">
        <v>30.9</v>
      </c>
    </row>
    <row r="151">
      <c r="A151" s="2" t="s">
        <v>12</v>
      </c>
      <c r="B151" s="2" t="s">
        <v>16</v>
      </c>
      <c r="C151" s="2">
        <v>50.0</v>
      </c>
      <c r="D151" s="2" t="s">
        <v>11</v>
      </c>
      <c r="E151" s="2">
        <v>31.1</v>
      </c>
    </row>
    <row r="152">
      <c r="A152" s="2"/>
      <c r="B152" s="2"/>
      <c r="C152" s="2"/>
      <c r="D152" s="2"/>
    </row>
    <row r="153">
      <c r="A153" s="2"/>
      <c r="B153" s="2"/>
      <c r="C153" s="2"/>
      <c r="D153" s="2"/>
      <c r="F153" s="2"/>
      <c r="G153" s="2"/>
    </row>
    <row r="154">
      <c r="A154" s="2"/>
      <c r="B154" s="2"/>
      <c r="C154" s="2"/>
      <c r="D154" s="2"/>
      <c r="F154" s="2"/>
      <c r="G154" s="2"/>
    </row>
    <row r="155">
      <c r="A155" s="2"/>
      <c r="B155" s="2"/>
      <c r="C155" s="2"/>
      <c r="D155" s="2"/>
    </row>
    <row r="156">
      <c r="A156" s="2"/>
      <c r="B156" s="2"/>
      <c r="C156" s="2"/>
      <c r="D156" s="2"/>
    </row>
    <row r="157">
      <c r="A157" s="2"/>
      <c r="B157" s="2"/>
      <c r="C157" s="2"/>
      <c r="D157" s="2"/>
    </row>
    <row r="158">
      <c r="A158" s="2"/>
      <c r="B158" s="2"/>
      <c r="C158" s="2"/>
      <c r="D158" s="2"/>
    </row>
    <row r="159">
      <c r="A159" s="2"/>
      <c r="B159" s="2"/>
      <c r="C159" s="2"/>
      <c r="D159" s="2"/>
    </row>
    <row r="160">
      <c r="A160" s="2"/>
      <c r="B160" s="2"/>
      <c r="C160" s="2"/>
      <c r="D160" s="2"/>
    </row>
    <row r="161">
      <c r="A161" s="2"/>
      <c r="B161" s="2"/>
      <c r="C161" s="2"/>
      <c r="D161" s="2"/>
    </row>
    <row r="162">
      <c r="A162" s="2"/>
      <c r="B162" s="2"/>
      <c r="C162" s="2"/>
      <c r="D162" s="2"/>
    </row>
    <row r="163">
      <c r="A163" s="2"/>
      <c r="B163" s="2"/>
      <c r="C163" s="2"/>
      <c r="D163" s="2"/>
    </row>
    <row r="164">
      <c r="A164" s="2"/>
      <c r="B164" s="2"/>
      <c r="C164" s="2"/>
      <c r="D164" s="2"/>
    </row>
    <row r="165">
      <c r="A165" s="2"/>
      <c r="B165" s="2"/>
      <c r="C165" s="2"/>
      <c r="D165" s="2"/>
    </row>
    <row r="166">
      <c r="A166" s="2"/>
      <c r="B166" s="2"/>
      <c r="C166" s="2"/>
      <c r="D166" s="2"/>
    </row>
    <row r="167">
      <c r="A167" s="2"/>
      <c r="B167" s="2"/>
      <c r="C167" s="2"/>
      <c r="D167" s="2"/>
    </row>
    <row r="168">
      <c r="A168" s="2"/>
      <c r="B168" s="2"/>
      <c r="C168" s="2"/>
      <c r="D168" s="2"/>
    </row>
    <row r="169">
      <c r="A169" s="2"/>
      <c r="B169" s="2"/>
      <c r="C169" s="2"/>
      <c r="D169" s="2"/>
    </row>
    <row r="170">
      <c r="A170" s="2"/>
      <c r="B170" s="2"/>
      <c r="C170" s="2"/>
      <c r="D170" s="2"/>
    </row>
    <row r="171">
      <c r="A171" s="2"/>
      <c r="B171" s="2"/>
      <c r="C171" s="2"/>
      <c r="D171" s="2"/>
    </row>
    <row r="172">
      <c r="A172" s="2"/>
      <c r="B172" s="2"/>
      <c r="C172" s="2"/>
      <c r="D172" s="2"/>
    </row>
    <row r="173">
      <c r="A173" s="2"/>
      <c r="B173" s="2"/>
      <c r="C173" s="2"/>
      <c r="D173" s="2"/>
    </row>
    <row r="174">
      <c r="A174" s="2"/>
      <c r="B174" s="2"/>
      <c r="C174" s="2"/>
      <c r="D174" s="2"/>
    </row>
    <row r="175">
      <c r="A175" s="2"/>
      <c r="B175" s="2"/>
      <c r="C175" s="2"/>
      <c r="D175" s="2"/>
    </row>
    <row r="176">
      <c r="A176" s="2"/>
      <c r="B176" s="2"/>
      <c r="C176" s="2"/>
      <c r="D176" s="2"/>
    </row>
    <row r="177">
      <c r="A177" s="2"/>
      <c r="B177" s="2"/>
      <c r="C177" s="2"/>
      <c r="D177" s="2"/>
    </row>
    <row r="178">
      <c r="A178" s="2"/>
      <c r="B178" s="2"/>
      <c r="C178" s="2"/>
      <c r="D178" s="2"/>
    </row>
    <row r="179">
      <c r="A179" s="2"/>
      <c r="B179" s="2"/>
      <c r="C179" s="2"/>
      <c r="D179" s="2"/>
    </row>
    <row r="180">
      <c r="A180" s="2"/>
      <c r="B180" s="2"/>
      <c r="C180" s="2"/>
      <c r="D180" s="2"/>
    </row>
    <row r="181">
      <c r="A181" s="2"/>
      <c r="B181" s="2"/>
      <c r="C181" s="2"/>
      <c r="D181" s="2"/>
    </row>
    <row r="182">
      <c r="A182" s="2"/>
      <c r="B182" s="2"/>
      <c r="C182" s="2"/>
      <c r="D182" s="2"/>
    </row>
    <row r="183">
      <c r="A183" s="2"/>
      <c r="B183" s="2"/>
      <c r="C183" s="2"/>
      <c r="D183" s="2"/>
    </row>
    <row r="184">
      <c r="A184" s="2"/>
      <c r="B184" s="2"/>
      <c r="C184" s="2"/>
      <c r="D184" s="2"/>
    </row>
    <row r="185">
      <c r="A185" s="2"/>
      <c r="B185" s="2"/>
      <c r="C185" s="2"/>
      <c r="D185" s="2"/>
    </row>
    <row r="186">
      <c r="A186" s="2"/>
      <c r="B186" s="2"/>
      <c r="C186" s="2"/>
      <c r="D186" s="2"/>
    </row>
    <row r="187">
      <c r="A187" s="2"/>
      <c r="B187" s="2"/>
      <c r="C187" s="2"/>
      <c r="D187" s="2"/>
    </row>
    <row r="188">
      <c r="A188" s="2"/>
      <c r="B188" s="2"/>
      <c r="C188" s="2"/>
      <c r="D188" s="2"/>
    </row>
    <row r="189">
      <c r="A189" s="2"/>
      <c r="B189" s="2"/>
      <c r="C189" s="2"/>
      <c r="D189" s="2"/>
    </row>
    <row r="190">
      <c r="A190" s="2"/>
      <c r="B190" s="2"/>
      <c r="C190" s="2"/>
      <c r="D190" s="2"/>
    </row>
    <row r="191">
      <c r="A191" s="2"/>
      <c r="B191" s="2"/>
      <c r="C191" s="2"/>
      <c r="D191" s="2"/>
    </row>
    <row r="192">
      <c r="A192" s="2"/>
      <c r="B192" s="2"/>
      <c r="C192" s="2"/>
      <c r="D192" s="2"/>
    </row>
    <row r="193">
      <c r="A193" s="2"/>
      <c r="B193" s="2"/>
      <c r="C193" s="2"/>
      <c r="D193" s="2"/>
    </row>
    <row r="194">
      <c r="A194" s="2"/>
      <c r="B194" s="2"/>
      <c r="C194" s="2"/>
      <c r="D194" s="2"/>
    </row>
    <row r="195">
      <c r="A195" s="2"/>
      <c r="B195" s="2"/>
      <c r="C195" s="2"/>
      <c r="D195" s="2"/>
    </row>
    <row r="196">
      <c r="A196" s="2"/>
      <c r="B196" s="2"/>
      <c r="C196" s="2"/>
      <c r="D196" s="2"/>
    </row>
    <row r="197">
      <c r="A197" s="2"/>
      <c r="B197" s="2"/>
      <c r="C197" s="2"/>
      <c r="D197" s="2"/>
    </row>
    <row r="198">
      <c r="A198" s="2"/>
      <c r="B198" s="2"/>
      <c r="C198" s="2"/>
      <c r="D198" s="2"/>
    </row>
    <row r="199">
      <c r="A199" s="2"/>
      <c r="B199" s="2"/>
      <c r="C199" s="2"/>
      <c r="D199" s="2"/>
    </row>
    <row r="200">
      <c r="A200" s="2"/>
      <c r="B200" s="2"/>
      <c r="C200" s="2"/>
      <c r="D200" s="2"/>
    </row>
    <row r="201">
      <c r="A201" s="2"/>
      <c r="B201" s="2"/>
      <c r="C201" s="2"/>
      <c r="D201" s="2"/>
    </row>
    <row r="202">
      <c r="A202" s="2"/>
      <c r="B202" s="2"/>
      <c r="C202" s="2"/>
      <c r="D202" s="2"/>
    </row>
    <row r="203">
      <c r="A203" s="2"/>
      <c r="B203" s="2"/>
      <c r="C203" s="2"/>
      <c r="D203" s="2"/>
    </row>
    <row r="204">
      <c r="A204" s="2"/>
      <c r="B204" s="2"/>
      <c r="C204" s="2"/>
      <c r="D204" s="2"/>
    </row>
    <row r="205">
      <c r="A205" s="2"/>
      <c r="B205" s="2"/>
      <c r="C205" s="2"/>
      <c r="D205" s="2"/>
    </row>
    <row r="206">
      <c r="A206" s="2"/>
      <c r="B206" s="2"/>
      <c r="C206" s="2"/>
      <c r="D206" s="2"/>
    </row>
    <row r="207">
      <c r="A207" s="2"/>
      <c r="B207" s="2"/>
      <c r="C207" s="2"/>
      <c r="D207" s="2"/>
    </row>
    <row r="208">
      <c r="A208" s="2"/>
      <c r="B208" s="2"/>
      <c r="C208" s="2"/>
      <c r="D208" s="2"/>
    </row>
    <row r="209">
      <c r="A209" s="2"/>
      <c r="B209" s="2"/>
      <c r="C209" s="2"/>
      <c r="D209" s="2"/>
    </row>
    <row r="210">
      <c r="A210" s="2"/>
      <c r="B210" s="2"/>
      <c r="C210" s="2"/>
      <c r="D210" s="2"/>
    </row>
    <row r="211">
      <c r="A211" s="2"/>
      <c r="B211" s="2"/>
      <c r="C211" s="2"/>
      <c r="D211" s="2"/>
    </row>
    <row r="212">
      <c r="A212" s="2"/>
      <c r="B212" s="2"/>
      <c r="C212" s="2"/>
      <c r="D212" s="2"/>
    </row>
    <row r="213">
      <c r="A213" s="2"/>
      <c r="B213" s="2"/>
      <c r="C213" s="2"/>
      <c r="D213" s="2"/>
    </row>
    <row r="214">
      <c r="A214" s="2"/>
      <c r="B214" s="2"/>
      <c r="C214" s="2"/>
      <c r="D214" s="2"/>
    </row>
    <row r="215">
      <c r="A215" s="2"/>
      <c r="B215" s="2"/>
      <c r="C215" s="2"/>
      <c r="D215" s="2"/>
    </row>
    <row r="216">
      <c r="A216" s="2"/>
      <c r="B216" s="2"/>
      <c r="C216" s="2"/>
      <c r="D216" s="2"/>
    </row>
    <row r="217">
      <c r="A217" s="2"/>
      <c r="B217" s="2"/>
      <c r="C217" s="2"/>
      <c r="D217" s="2"/>
    </row>
    <row r="218">
      <c r="A218" s="2"/>
      <c r="B218" s="2"/>
      <c r="C218" s="2"/>
      <c r="D218" s="2"/>
    </row>
    <row r="219">
      <c r="A219" s="2"/>
      <c r="B219" s="2"/>
      <c r="C219" s="2"/>
      <c r="D219" s="2"/>
    </row>
    <row r="220">
      <c r="A220" s="2"/>
      <c r="B220" s="2"/>
      <c r="C220" s="2"/>
      <c r="D220" s="2"/>
    </row>
    <row r="221">
      <c r="A221" s="2"/>
      <c r="B221" s="2"/>
      <c r="C221" s="2"/>
      <c r="D221" s="2"/>
    </row>
    <row r="222">
      <c r="A222" s="2"/>
      <c r="B222" s="2"/>
      <c r="C222" s="2"/>
      <c r="D222" s="2"/>
    </row>
    <row r="223">
      <c r="A223" s="2"/>
      <c r="B223" s="2"/>
      <c r="C223" s="2"/>
      <c r="D223" s="2"/>
    </row>
    <row r="224">
      <c r="A224" s="2"/>
      <c r="B224" s="2"/>
      <c r="C224" s="2"/>
      <c r="D224" s="2"/>
    </row>
    <row r="225">
      <c r="A225" s="2"/>
      <c r="B225" s="2"/>
      <c r="C225" s="2"/>
      <c r="D225" s="2"/>
    </row>
    <row r="226">
      <c r="A226" s="2"/>
      <c r="B226" s="2"/>
      <c r="C226" s="2"/>
      <c r="D226" s="2"/>
    </row>
    <row r="227">
      <c r="A227" s="2"/>
      <c r="B227" s="2"/>
      <c r="C227" s="2"/>
      <c r="D227" s="2"/>
    </row>
    <row r="228">
      <c r="A228" s="2"/>
      <c r="B228" s="2"/>
      <c r="C228" s="2"/>
      <c r="D228" s="2"/>
    </row>
    <row r="229">
      <c r="A229" s="2"/>
      <c r="B229" s="2"/>
      <c r="C229" s="2"/>
      <c r="D229" s="2"/>
    </row>
    <row r="230">
      <c r="A230" s="2"/>
      <c r="B230" s="2"/>
      <c r="C230" s="2"/>
      <c r="D230" s="2"/>
    </row>
    <row r="231">
      <c r="A231" s="2"/>
      <c r="B231" s="2"/>
      <c r="C231" s="2"/>
      <c r="D231" s="2"/>
    </row>
    <row r="232">
      <c r="A232" s="2"/>
      <c r="B232" s="2"/>
      <c r="C232" s="2"/>
      <c r="D232" s="2"/>
    </row>
    <row r="233">
      <c r="A233" s="2"/>
      <c r="B233" s="2"/>
      <c r="C233" s="2"/>
      <c r="D233" s="2"/>
    </row>
    <row r="234">
      <c r="A234" s="2"/>
      <c r="B234" s="2"/>
      <c r="C234" s="2"/>
      <c r="D234" s="2"/>
    </row>
    <row r="235">
      <c r="A235" s="2"/>
      <c r="B235" s="2"/>
      <c r="C235" s="2"/>
      <c r="D235" s="2"/>
    </row>
    <row r="236">
      <c r="A236" s="2"/>
      <c r="B236" s="2"/>
      <c r="C236" s="2"/>
      <c r="D236" s="2"/>
    </row>
    <row r="237">
      <c r="A237" s="2"/>
      <c r="B237" s="2"/>
      <c r="C237" s="2"/>
      <c r="D237" s="2"/>
    </row>
    <row r="238">
      <c r="A238" s="2"/>
      <c r="B238" s="2"/>
      <c r="C238" s="2"/>
      <c r="D238" s="2"/>
    </row>
    <row r="239">
      <c r="A239" s="2"/>
      <c r="B239" s="2"/>
      <c r="C239" s="2"/>
      <c r="D239" s="2"/>
    </row>
    <row r="240">
      <c r="A240" s="2"/>
      <c r="B240" s="2"/>
      <c r="C240" s="2"/>
      <c r="D240" s="2"/>
    </row>
    <row r="241">
      <c r="A241" s="2"/>
      <c r="B241" s="2"/>
      <c r="C241" s="2"/>
      <c r="D241" s="2"/>
    </row>
    <row r="242">
      <c r="A242" s="2"/>
      <c r="B242" s="2"/>
      <c r="C242" s="2"/>
      <c r="D242" s="2"/>
    </row>
    <row r="243">
      <c r="A243" s="2"/>
      <c r="B243" s="2"/>
      <c r="C243" s="2"/>
      <c r="D243" s="2"/>
    </row>
    <row r="244">
      <c r="A244" s="2"/>
      <c r="B244" s="2"/>
      <c r="C244" s="2"/>
      <c r="D244" s="2"/>
    </row>
    <row r="245">
      <c r="A245" s="2"/>
      <c r="B245" s="2"/>
      <c r="C245" s="2"/>
      <c r="D245" s="2"/>
    </row>
    <row r="246">
      <c r="A246" s="2"/>
      <c r="B246" s="2"/>
      <c r="C246" s="2"/>
      <c r="D246" s="2"/>
    </row>
    <row r="247">
      <c r="A247" s="2"/>
      <c r="B247" s="2"/>
      <c r="C247" s="2"/>
      <c r="D247" s="2"/>
    </row>
    <row r="248">
      <c r="A248" s="2"/>
      <c r="B248" s="2"/>
      <c r="C248" s="2"/>
      <c r="D248" s="2"/>
    </row>
    <row r="249">
      <c r="A249" s="2"/>
      <c r="B249" s="2"/>
      <c r="C249" s="2"/>
      <c r="D249" s="2"/>
    </row>
    <row r="250">
      <c r="A250" s="2"/>
      <c r="B250" s="2"/>
      <c r="C250" s="2"/>
      <c r="D250" s="2"/>
    </row>
    <row r="251">
      <c r="A251" s="2"/>
      <c r="B251" s="2"/>
      <c r="C251" s="2"/>
      <c r="D251" s="2"/>
    </row>
  </sheetData>
  <mergeCells count="60">
    <mergeCell ref="I42:I51"/>
    <mergeCell ref="H32:H41"/>
    <mergeCell ref="H82:H91"/>
    <mergeCell ref="I82:I91"/>
    <mergeCell ref="I92:I101"/>
    <mergeCell ref="I62:I71"/>
    <mergeCell ref="I52:I61"/>
    <mergeCell ref="I72:I81"/>
    <mergeCell ref="H72:H81"/>
    <mergeCell ref="H62:H71"/>
    <mergeCell ref="F92:F101"/>
    <mergeCell ref="F82:F91"/>
    <mergeCell ref="G122:G131"/>
    <mergeCell ref="H122:H131"/>
    <mergeCell ref="G92:G101"/>
    <mergeCell ref="G82:G91"/>
    <mergeCell ref="H92:H101"/>
    <mergeCell ref="G72:G81"/>
    <mergeCell ref="F102:F111"/>
    <mergeCell ref="F72:F81"/>
    <mergeCell ref="G132:G141"/>
    <mergeCell ref="G142:G151"/>
    <mergeCell ref="G112:G121"/>
    <mergeCell ref="H112:H121"/>
    <mergeCell ref="I122:I131"/>
    <mergeCell ref="I112:I121"/>
    <mergeCell ref="I132:I141"/>
    <mergeCell ref="H132:H141"/>
    <mergeCell ref="I142:I151"/>
    <mergeCell ref="H142:H151"/>
    <mergeCell ref="G102:G111"/>
    <mergeCell ref="H102:H111"/>
    <mergeCell ref="I102:I111"/>
    <mergeCell ref="I32:I41"/>
    <mergeCell ref="I22:I31"/>
    <mergeCell ref="I12:I21"/>
    <mergeCell ref="I2:I11"/>
    <mergeCell ref="G2:G11"/>
    <mergeCell ref="F2:F11"/>
    <mergeCell ref="H22:H31"/>
    <mergeCell ref="G22:G31"/>
    <mergeCell ref="F12:F21"/>
    <mergeCell ref="F22:F31"/>
    <mergeCell ref="G12:G21"/>
    <mergeCell ref="H12:H21"/>
    <mergeCell ref="H2:H11"/>
    <mergeCell ref="F112:F121"/>
    <mergeCell ref="F122:F131"/>
    <mergeCell ref="F132:F141"/>
    <mergeCell ref="F142:F151"/>
    <mergeCell ref="F42:F51"/>
    <mergeCell ref="F32:F41"/>
    <mergeCell ref="H42:H51"/>
    <mergeCell ref="H52:H61"/>
    <mergeCell ref="G42:G51"/>
    <mergeCell ref="G32:G41"/>
    <mergeCell ref="G62:G71"/>
    <mergeCell ref="G52:G61"/>
    <mergeCell ref="F62:F71"/>
    <mergeCell ref="F52:F61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>
      <c r="A2" s="2" t="s">
        <v>9</v>
      </c>
      <c r="B2" s="2" t="s">
        <v>10</v>
      </c>
      <c r="C2" s="2">
        <v>1.0</v>
      </c>
      <c r="D2" s="3" t="s">
        <v>11</v>
      </c>
      <c r="E2" s="2">
        <v>7.5</v>
      </c>
      <c r="F2" s="3" t="s">
        <v>11</v>
      </c>
      <c r="G2" s="3" t="s">
        <v>11</v>
      </c>
      <c r="H2" s="3" t="s">
        <v>11</v>
      </c>
      <c r="I2" s="4">
        <f>SUM(E2:E11)/10</f>
        <v>7.06</v>
      </c>
    </row>
    <row r="3">
      <c r="A3" s="2" t="s">
        <v>9</v>
      </c>
      <c r="B3" s="2" t="s">
        <v>10</v>
      </c>
      <c r="C3" s="2">
        <v>1.0</v>
      </c>
      <c r="D3" s="3" t="s">
        <v>11</v>
      </c>
      <c r="E3" s="2">
        <v>6.6</v>
      </c>
      <c r="F3" s="3" t="s">
        <v>11</v>
      </c>
      <c r="G3" s="3" t="s">
        <v>11</v>
      </c>
      <c r="H3" s="3" t="s">
        <v>11</v>
      </c>
    </row>
    <row r="4">
      <c r="A4" s="2" t="s">
        <v>9</v>
      </c>
      <c r="B4" s="2" t="s">
        <v>10</v>
      </c>
      <c r="C4" s="2">
        <v>1.0</v>
      </c>
      <c r="D4" s="3" t="s">
        <v>11</v>
      </c>
      <c r="E4" s="2">
        <v>6.8</v>
      </c>
      <c r="F4" s="3" t="s">
        <v>11</v>
      </c>
      <c r="G4" s="3" t="s">
        <v>11</v>
      </c>
      <c r="H4" s="3" t="s">
        <v>11</v>
      </c>
    </row>
    <row r="5">
      <c r="A5" s="2" t="s">
        <v>9</v>
      </c>
      <c r="B5" s="2" t="s">
        <v>10</v>
      </c>
      <c r="C5" s="2">
        <v>1.0</v>
      </c>
      <c r="D5" s="3" t="s">
        <v>11</v>
      </c>
      <c r="E5" s="2">
        <v>6.9</v>
      </c>
      <c r="F5" s="3" t="s">
        <v>11</v>
      </c>
      <c r="G5" s="3" t="s">
        <v>11</v>
      </c>
      <c r="H5" s="3" t="s">
        <v>11</v>
      </c>
    </row>
    <row r="6">
      <c r="A6" s="2" t="s">
        <v>9</v>
      </c>
      <c r="B6" s="2" t="s">
        <v>10</v>
      </c>
      <c r="C6" s="2">
        <v>1.0</v>
      </c>
      <c r="D6" s="3" t="s">
        <v>11</v>
      </c>
      <c r="E6" s="2">
        <v>7.0</v>
      </c>
      <c r="F6" s="3" t="s">
        <v>11</v>
      </c>
      <c r="G6" s="3" t="s">
        <v>11</v>
      </c>
      <c r="H6" s="3" t="s">
        <v>11</v>
      </c>
    </row>
    <row r="7">
      <c r="A7" s="2" t="s">
        <v>9</v>
      </c>
      <c r="B7" s="2" t="s">
        <v>10</v>
      </c>
      <c r="C7" s="2">
        <v>1.0</v>
      </c>
      <c r="D7" s="3" t="s">
        <v>11</v>
      </c>
      <c r="E7" s="2">
        <v>7.1</v>
      </c>
      <c r="F7" s="3" t="s">
        <v>11</v>
      </c>
      <c r="G7" s="3" t="s">
        <v>11</v>
      </c>
      <c r="H7" s="3" t="s">
        <v>11</v>
      </c>
    </row>
    <row r="8">
      <c r="A8" s="2" t="s">
        <v>9</v>
      </c>
      <c r="B8" s="2" t="s">
        <v>10</v>
      </c>
      <c r="C8" s="2">
        <v>1.0</v>
      </c>
      <c r="D8" s="3" t="s">
        <v>11</v>
      </c>
      <c r="E8" s="2">
        <v>7.1</v>
      </c>
      <c r="F8" s="3" t="s">
        <v>11</v>
      </c>
      <c r="G8" s="3" t="s">
        <v>11</v>
      </c>
      <c r="H8" s="3" t="s">
        <v>11</v>
      </c>
    </row>
    <row r="9">
      <c r="A9" s="2" t="s">
        <v>9</v>
      </c>
      <c r="B9" s="2" t="s">
        <v>10</v>
      </c>
      <c r="C9" s="2">
        <v>1.0</v>
      </c>
      <c r="D9" s="3" t="s">
        <v>11</v>
      </c>
      <c r="E9" s="2">
        <v>7.4</v>
      </c>
      <c r="F9" s="3" t="s">
        <v>11</v>
      </c>
      <c r="G9" s="3" t="s">
        <v>11</v>
      </c>
      <c r="H9" s="3" t="s">
        <v>11</v>
      </c>
    </row>
    <row r="10">
      <c r="A10" s="2" t="s">
        <v>9</v>
      </c>
      <c r="B10" s="2" t="s">
        <v>10</v>
      </c>
      <c r="C10" s="2">
        <v>1.0</v>
      </c>
      <c r="D10" s="3" t="s">
        <v>11</v>
      </c>
      <c r="E10" s="2">
        <v>7.4</v>
      </c>
      <c r="F10" s="3" t="s">
        <v>11</v>
      </c>
      <c r="G10" s="3" t="s">
        <v>11</v>
      </c>
      <c r="H10" s="3" t="s">
        <v>11</v>
      </c>
    </row>
    <row r="11">
      <c r="A11" s="2" t="s">
        <v>9</v>
      </c>
      <c r="B11" s="2" t="s">
        <v>10</v>
      </c>
      <c r="C11" s="2">
        <v>1.0</v>
      </c>
      <c r="D11" s="3" t="s">
        <v>11</v>
      </c>
      <c r="E11" s="2">
        <v>6.8</v>
      </c>
      <c r="F11" s="3" t="s">
        <v>11</v>
      </c>
      <c r="G11" s="3" t="s">
        <v>11</v>
      </c>
      <c r="H11" s="3" t="s">
        <v>11</v>
      </c>
    </row>
    <row r="12">
      <c r="A12" s="2" t="s">
        <v>9</v>
      </c>
      <c r="B12" s="2" t="s">
        <v>10</v>
      </c>
      <c r="C12" s="2">
        <v>5.0</v>
      </c>
      <c r="D12" s="3" t="s">
        <v>11</v>
      </c>
      <c r="E12" s="2">
        <v>7.7</v>
      </c>
      <c r="F12" s="3" t="s">
        <v>11</v>
      </c>
      <c r="G12" s="3" t="s">
        <v>11</v>
      </c>
      <c r="H12" s="3" t="s">
        <v>11</v>
      </c>
      <c r="I12" s="4">
        <f>SUM(E12:E21)/10</f>
        <v>7.68</v>
      </c>
      <c r="J12" s="2"/>
    </row>
    <row r="13">
      <c r="A13" s="2" t="s">
        <v>9</v>
      </c>
      <c r="B13" s="2" t="s">
        <v>10</v>
      </c>
      <c r="C13" s="2">
        <v>5.0</v>
      </c>
      <c r="D13" s="3" t="s">
        <v>11</v>
      </c>
      <c r="E13" s="2">
        <v>7.8</v>
      </c>
      <c r="F13" s="3" t="s">
        <v>11</v>
      </c>
      <c r="G13" s="3" t="s">
        <v>11</v>
      </c>
      <c r="H13" s="3" t="s">
        <v>11</v>
      </c>
      <c r="J13" s="2"/>
    </row>
    <row r="14">
      <c r="A14" s="2" t="s">
        <v>9</v>
      </c>
      <c r="B14" s="2" t="s">
        <v>10</v>
      </c>
      <c r="C14" s="2">
        <v>5.0</v>
      </c>
      <c r="D14" s="3" t="s">
        <v>11</v>
      </c>
      <c r="E14" s="2">
        <v>7.6</v>
      </c>
      <c r="F14" s="3" t="s">
        <v>11</v>
      </c>
      <c r="G14" s="3" t="s">
        <v>11</v>
      </c>
      <c r="H14" s="3" t="s">
        <v>11</v>
      </c>
      <c r="J14" s="2"/>
    </row>
    <row r="15">
      <c r="A15" s="2" t="s">
        <v>9</v>
      </c>
      <c r="B15" s="2" t="s">
        <v>10</v>
      </c>
      <c r="C15" s="2">
        <v>5.0</v>
      </c>
      <c r="D15" s="3" t="s">
        <v>11</v>
      </c>
      <c r="E15" s="2">
        <v>7.7</v>
      </c>
      <c r="F15" s="3" t="s">
        <v>11</v>
      </c>
      <c r="G15" s="3" t="s">
        <v>11</v>
      </c>
      <c r="H15" s="3" t="s">
        <v>11</v>
      </c>
      <c r="J15" s="2"/>
    </row>
    <row r="16">
      <c r="A16" s="2" t="s">
        <v>9</v>
      </c>
      <c r="B16" s="2" t="s">
        <v>10</v>
      </c>
      <c r="C16" s="2">
        <v>5.0</v>
      </c>
      <c r="D16" s="3" t="s">
        <v>11</v>
      </c>
      <c r="E16" s="2">
        <v>7.8</v>
      </c>
      <c r="F16" s="3" t="s">
        <v>11</v>
      </c>
      <c r="G16" s="3" t="s">
        <v>11</v>
      </c>
      <c r="H16" s="3" t="s">
        <v>11</v>
      </c>
      <c r="J16" s="2"/>
    </row>
    <row r="17">
      <c r="A17" s="2" t="s">
        <v>9</v>
      </c>
      <c r="B17" s="2" t="s">
        <v>10</v>
      </c>
      <c r="C17" s="2">
        <v>5.0</v>
      </c>
      <c r="D17" s="3" t="s">
        <v>11</v>
      </c>
      <c r="E17" s="2">
        <v>7.7</v>
      </c>
      <c r="F17" s="3" t="s">
        <v>11</v>
      </c>
      <c r="G17" s="3" t="s">
        <v>11</v>
      </c>
      <c r="H17" s="3" t="s">
        <v>11</v>
      </c>
      <c r="J17" s="2"/>
    </row>
    <row r="18">
      <c r="A18" s="2" t="s">
        <v>9</v>
      </c>
      <c r="B18" s="2" t="s">
        <v>10</v>
      </c>
      <c r="C18" s="2">
        <v>5.0</v>
      </c>
      <c r="D18" s="3" t="s">
        <v>11</v>
      </c>
      <c r="E18" s="2">
        <v>7.9</v>
      </c>
      <c r="F18" s="3" t="s">
        <v>11</v>
      </c>
      <c r="G18" s="3" t="s">
        <v>11</v>
      </c>
      <c r="H18" s="3" t="s">
        <v>11</v>
      </c>
      <c r="J18" s="2"/>
    </row>
    <row r="19">
      <c r="A19" s="2" t="s">
        <v>9</v>
      </c>
      <c r="B19" s="2" t="s">
        <v>10</v>
      </c>
      <c r="C19" s="2">
        <v>5.0</v>
      </c>
      <c r="D19" s="3" t="s">
        <v>11</v>
      </c>
      <c r="E19" s="2">
        <v>7.5</v>
      </c>
      <c r="F19" s="3" t="s">
        <v>11</v>
      </c>
      <c r="G19" s="3" t="s">
        <v>11</v>
      </c>
      <c r="H19" s="3" t="s">
        <v>11</v>
      </c>
      <c r="J19" s="2"/>
    </row>
    <row r="20">
      <c r="A20" s="2" t="s">
        <v>9</v>
      </c>
      <c r="B20" s="2" t="s">
        <v>10</v>
      </c>
      <c r="C20" s="2">
        <v>5.0</v>
      </c>
      <c r="D20" s="3" t="s">
        <v>11</v>
      </c>
      <c r="E20" s="2">
        <v>7.3</v>
      </c>
      <c r="F20" s="3" t="s">
        <v>11</v>
      </c>
      <c r="G20" s="3" t="s">
        <v>11</v>
      </c>
      <c r="H20" s="3" t="s">
        <v>11</v>
      </c>
      <c r="J20" s="2"/>
    </row>
    <row r="21">
      <c r="A21" s="2" t="s">
        <v>9</v>
      </c>
      <c r="B21" s="2" t="s">
        <v>10</v>
      </c>
      <c r="C21" s="2">
        <v>5.0</v>
      </c>
      <c r="D21" s="3" t="s">
        <v>11</v>
      </c>
      <c r="E21" s="2">
        <v>7.8</v>
      </c>
      <c r="F21" s="3" t="s">
        <v>11</v>
      </c>
      <c r="G21" s="3" t="s">
        <v>11</v>
      </c>
      <c r="H21" s="3" t="s">
        <v>11</v>
      </c>
      <c r="J21" s="2"/>
    </row>
    <row r="22">
      <c r="A22" s="2" t="s">
        <v>9</v>
      </c>
      <c r="B22" s="2" t="s">
        <v>10</v>
      </c>
      <c r="C22" s="2">
        <v>10.0</v>
      </c>
      <c r="D22" s="3" t="s">
        <v>11</v>
      </c>
      <c r="E22" s="2">
        <v>8.4</v>
      </c>
      <c r="F22" s="3" t="s">
        <v>11</v>
      </c>
      <c r="G22" s="3" t="s">
        <v>11</v>
      </c>
      <c r="H22" s="3" t="s">
        <v>11</v>
      </c>
      <c r="I22" s="4">
        <f>SUM(E22:E31)/10</f>
        <v>8.38</v>
      </c>
    </row>
    <row r="23">
      <c r="A23" s="2" t="s">
        <v>9</v>
      </c>
      <c r="B23" s="2" t="s">
        <v>10</v>
      </c>
      <c r="C23" s="2">
        <v>10.0</v>
      </c>
      <c r="D23" s="3" t="s">
        <v>11</v>
      </c>
      <c r="E23" s="2">
        <v>8.7</v>
      </c>
      <c r="F23" s="3" t="s">
        <v>11</v>
      </c>
      <c r="G23" s="3" t="s">
        <v>11</v>
      </c>
      <c r="H23" s="3" t="s">
        <v>11</v>
      </c>
    </row>
    <row r="24">
      <c r="A24" s="2" t="s">
        <v>9</v>
      </c>
      <c r="B24" s="2" t="s">
        <v>10</v>
      </c>
      <c r="C24" s="2">
        <v>10.0</v>
      </c>
      <c r="D24" s="3" t="s">
        <v>11</v>
      </c>
      <c r="E24" s="2">
        <v>8.4</v>
      </c>
      <c r="F24" s="3" t="s">
        <v>11</v>
      </c>
      <c r="G24" s="3" t="s">
        <v>11</v>
      </c>
      <c r="H24" s="3" t="s">
        <v>11</v>
      </c>
    </row>
    <row r="25">
      <c r="A25" s="2" t="s">
        <v>9</v>
      </c>
      <c r="B25" s="2" t="s">
        <v>10</v>
      </c>
      <c r="C25" s="2">
        <v>10.0</v>
      </c>
      <c r="D25" s="3" t="s">
        <v>11</v>
      </c>
      <c r="E25" s="2">
        <v>8.2</v>
      </c>
      <c r="F25" s="3" t="s">
        <v>11</v>
      </c>
      <c r="G25" s="3" t="s">
        <v>11</v>
      </c>
      <c r="H25" s="3" t="s">
        <v>11</v>
      </c>
    </row>
    <row r="26">
      <c r="A26" s="2" t="s">
        <v>9</v>
      </c>
      <c r="B26" s="2" t="s">
        <v>10</v>
      </c>
      <c r="C26" s="2">
        <v>10.0</v>
      </c>
      <c r="D26" s="3" t="s">
        <v>11</v>
      </c>
      <c r="E26" s="2">
        <v>8.4</v>
      </c>
      <c r="F26" s="3" t="s">
        <v>11</v>
      </c>
      <c r="G26" s="3" t="s">
        <v>11</v>
      </c>
      <c r="H26" s="3" t="s">
        <v>11</v>
      </c>
    </row>
    <row r="27">
      <c r="A27" s="2" t="s">
        <v>9</v>
      </c>
      <c r="B27" s="2" t="s">
        <v>10</v>
      </c>
      <c r="C27" s="2">
        <v>10.0</v>
      </c>
      <c r="D27" s="3" t="s">
        <v>11</v>
      </c>
      <c r="E27" s="2">
        <v>8.4</v>
      </c>
      <c r="F27" s="3" t="s">
        <v>11</v>
      </c>
      <c r="G27" s="3" t="s">
        <v>11</v>
      </c>
      <c r="H27" s="3" t="s">
        <v>11</v>
      </c>
    </row>
    <row r="28">
      <c r="A28" s="2" t="s">
        <v>9</v>
      </c>
      <c r="B28" s="2" t="s">
        <v>10</v>
      </c>
      <c r="C28" s="2">
        <v>10.0</v>
      </c>
      <c r="D28" s="3" t="s">
        <v>11</v>
      </c>
      <c r="E28" s="2">
        <v>8.1</v>
      </c>
      <c r="F28" s="3" t="s">
        <v>11</v>
      </c>
      <c r="G28" s="3" t="s">
        <v>11</v>
      </c>
      <c r="H28" s="3" t="s">
        <v>11</v>
      </c>
    </row>
    <row r="29">
      <c r="A29" s="2" t="s">
        <v>9</v>
      </c>
      <c r="B29" s="2" t="s">
        <v>10</v>
      </c>
      <c r="C29" s="2">
        <v>10.0</v>
      </c>
      <c r="D29" s="3" t="s">
        <v>11</v>
      </c>
      <c r="E29" s="2">
        <v>8.2</v>
      </c>
      <c r="F29" s="3" t="s">
        <v>11</v>
      </c>
      <c r="G29" s="3" t="s">
        <v>11</v>
      </c>
      <c r="H29" s="3" t="s">
        <v>11</v>
      </c>
    </row>
    <row r="30">
      <c r="A30" s="2" t="s">
        <v>9</v>
      </c>
      <c r="B30" s="2" t="s">
        <v>10</v>
      </c>
      <c r="C30" s="2">
        <v>10.0</v>
      </c>
      <c r="D30" s="3" t="s">
        <v>11</v>
      </c>
      <c r="E30" s="2">
        <v>8.6</v>
      </c>
      <c r="F30" s="3" t="s">
        <v>11</v>
      </c>
      <c r="G30" s="3" t="s">
        <v>11</v>
      </c>
      <c r="H30" s="3" t="s">
        <v>11</v>
      </c>
    </row>
    <row r="31">
      <c r="A31" s="2" t="s">
        <v>9</v>
      </c>
      <c r="B31" s="2" t="s">
        <v>10</v>
      </c>
      <c r="C31" s="2">
        <v>10.0</v>
      </c>
      <c r="D31" s="3" t="s">
        <v>11</v>
      </c>
      <c r="E31" s="2">
        <v>8.4</v>
      </c>
      <c r="F31" s="3" t="s">
        <v>11</v>
      </c>
      <c r="G31" s="3" t="s">
        <v>11</v>
      </c>
      <c r="H31" s="3" t="s">
        <v>11</v>
      </c>
    </row>
    <row r="32">
      <c r="A32" s="2" t="s">
        <v>9</v>
      </c>
      <c r="B32" s="2" t="s">
        <v>10</v>
      </c>
      <c r="C32" s="2">
        <v>25.0</v>
      </c>
      <c r="D32" s="3" t="s">
        <v>11</v>
      </c>
      <c r="E32" s="2">
        <v>11.0</v>
      </c>
      <c r="F32" s="3" t="s">
        <v>11</v>
      </c>
      <c r="G32" s="3" t="s">
        <v>11</v>
      </c>
      <c r="H32" s="3" t="s">
        <v>11</v>
      </c>
      <c r="I32" s="4">
        <f>SUM(E32:E41)/10</f>
        <v>10.41</v>
      </c>
    </row>
    <row r="33">
      <c r="A33" s="2" t="s">
        <v>9</v>
      </c>
      <c r="B33" s="2" t="s">
        <v>10</v>
      </c>
      <c r="C33" s="2">
        <v>25.0</v>
      </c>
      <c r="D33" s="3" t="s">
        <v>11</v>
      </c>
      <c r="E33" s="2">
        <v>10.1</v>
      </c>
      <c r="F33" s="3" t="s">
        <v>11</v>
      </c>
      <c r="G33" s="3" t="s">
        <v>11</v>
      </c>
      <c r="H33" s="3" t="s">
        <v>11</v>
      </c>
    </row>
    <row r="34">
      <c r="A34" s="2" t="s">
        <v>9</v>
      </c>
      <c r="B34" s="2" t="s">
        <v>10</v>
      </c>
      <c r="C34" s="2">
        <v>25.0</v>
      </c>
      <c r="D34" s="3" t="s">
        <v>11</v>
      </c>
      <c r="E34" s="2">
        <v>11.0</v>
      </c>
      <c r="F34" s="3" t="s">
        <v>11</v>
      </c>
      <c r="G34" s="3" t="s">
        <v>11</v>
      </c>
      <c r="H34" s="3" t="s">
        <v>11</v>
      </c>
    </row>
    <row r="35">
      <c r="A35" s="2" t="s">
        <v>9</v>
      </c>
      <c r="B35" s="2" t="s">
        <v>10</v>
      </c>
      <c r="C35" s="2">
        <v>25.0</v>
      </c>
      <c r="D35" s="3" t="s">
        <v>11</v>
      </c>
      <c r="E35" s="2">
        <v>10.5</v>
      </c>
      <c r="F35" s="3" t="s">
        <v>11</v>
      </c>
      <c r="G35" s="3" t="s">
        <v>11</v>
      </c>
      <c r="H35" s="3" t="s">
        <v>11</v>
      </c>
    </row>
    <row r="36">
      <c r="A36" s="2" t="s">
        <v>9</v>
      </c>
      <c r="B36" s="2" t="s">
        <v>10</v>
      </c>
      <c r="C36" s="2">
        <v>25.0</v>
      </c>
      <c r="D36" s="3" t="s">
        <v>11</v>
      </c>
      <c r="E36" s="2">
        <v>10.6</v>
      </c>
      <c r="F36" s="3" t="s">
        <v>11</v>
      </c>
      <c r="G36" s="3" t="s">
        <v>11</v>
      </c>
      <c r="H36" s="3" t="s">
        <v>11</v>
      </c>
    </row>
    <row r="37">
      <c r="A37" s="2" t="s">
        <v>9</v>
      </c>
      <c r="B37" s="2" t="s">
        <v>10</v>
      </c>
      <c r="C37" s="2">
        <v>25.0</v>
      </c>
      <c r="D37" s="3" t="s">
        <v>11</v>
      </c>
      <c r="E37" s="2">
        <v>10.3</v>
      </c>
      <c r="F37" s="3" t="s">
        <v>11</v>
      </c>
      <c r="G37" s="3" t="s">
        <v>11</v>
      </c>
      <c r="H37" s="3" t="s">
        <v>11</v>
      </c>
    </row>
    <row r="38">
      <c r="A38" s="2" t="s">
        <v>9</v>
      </c>
      <c r="B38" s="2" t="s">
        <v>10</v>
      </c>
      <c r="C38" s="2">
        <v>25.0</v>
      </c>
      <c r="D38" s="3" t="s">
        <v>11</v>
      </c>
      <c r="E38" s="2">
        <v>10.0</v>
      </c>
      <c r="F38" s="3" t="s">
        <v>11</v>
      </c>
      <c r="G38" s="3" t="s">
        <v>11</v>
      </c>
      <c r="H38" s="3" t="s">
        <v>11</v>
      </c>
    </row>
    <row r="39">
      <c r="A39" s="2" t="s">
        <v>9</v>
      </c>
      <c r="B39" s="2" t="s">
        <v>10</v>
      </c>
      <c r="C39" s="2">
        <v>25.0</v>
      </c>
      <c r="D39" s="3" t="s">
        <v>11</v>
      </c>
      <c r="E39" s="2">
        <v>10.3</v>
      </c>
      <c r="F39" s="3" t="s">
        <v>11</v>
      </c>
      <c r="G39" s="3" t="s">
        <v>11</v>
      </c>
      <c r="H39" s="3" t="s">
        <v>11</v>
      </c>
    </row>
    <row r="40">
      <c r="A40" s="2" t="s">
        <v>9</v>
      </c>
      <c r="B40" s="2" t="s">
        <v>10</v>
      </c>
      <c r="C40" s="2">
        <v>25.0</v>
      </c>
      <c r="D40" s="3" t="s">
        <v>11</v>
      </c>
      <c r="E40" s="2">
        <v>10.2</v>
      </c>
      <c r="F40" s="3" t="s">
        <v>11</v>
      </c>
      <c r="G40" s="3" t="s">
        <v>11</v>
      </c>
      <c r="H40" s="3" t="s">
        <v>11</v>
      </c>
    </row>
    <row r="41">
      <c r="A41" s="2" t="s">
        <v>9</v>
      </c>
      <c r="B41" s="2" t="s">
        <v>10</v>
      </c>
      <c r="C41" s="2">
        <v>25.0</v>
      </c>
      <c r="D41" s="3" t="s">
        <v>11</v>
      </c>
      <c r="E41" s="2">
        <v>10.1</v>
      </c>
      <c r="F41" s="3" t="s">
        <v>11</v>
      </c>
      <c r="G41" s="3" t="s">
        <v>11</v>
      </c>
      <c r="H41" s="3" t="s">
        <v>11</v>
      </c>
    </row>
    <row r="42">
      <c r="A42" s="2" t="s">
        <v>9</v>
      </c>
      <c r="B42" s="2" t="s">
        <v>10</v>
      </c>
      <c r="C42" s="2">
        <v>50.0</v>
      </c>
      <c r="D42" s="3" t="s">
        <v>11</v>
      </c>
      <c r="E42" s="2">
        <v>11.7</v>
      </c>
      <c r="F42" s="3" t="s">
        <v>11</v>
      </c>
      <c r="G42" s="3" t="s">
        <v>11</v>
      </c>
      <c r="H42" s="3" t="s">
        <v>11</v>
      </c>
      <c r="I42" s="4">
        <f>SUM(E42:E51)/10</f>
        <v>12.21</v>
      </c>
    </row>
    <row r="43">
      <c r="A43" s="2" t="s">
        <v>9</v>
      </c>
      <c r="B43" s="2" t="s">
        <v>10</v>
      </c>
      <c r="C43" s="2">
        <v>50.0</v>
      </c>
      <c r="D43" s="3" t="s">
        <v>11</v>
      </c>
      <c r="E43" s="2">
        <v>12.1</v>
      </c>
      <c r="F43" s="3" t="s">
        <v>11</v>
      </c>
      <c r="G43" s="3" t="s">
        <v>11</v>
      </c>
      <c r="H43" s="3" t="s">
        <v>11</v>
      </c>
    </row>
    <row r="44">
      <c r="A44" s="2" t="s">
        <v>9</v>
      </c>
      <c r="B44" s="2" t="s">
        <v>10</v>
      </c>
      <c r="C44" s="2">
        <v>50.0</v>
      </c>
      <c r="D44" s="3" t="s">
        <v>11</v>
      </c>
      <c r="E44" s="2">
        <v>12.5</v>
      </c>
      <c r="F44" s="3" t="s">
        <v>11</v>
      </c>
      <c r="G44" s="3" t="s">
        <v>11</v>
      </c>
      <c r="H44" s="3" t="s">
        <v>11</v>
      </c>
    </row>
    <row r="45">
      <c r="A45" s="2" t="s">
        <v>9</v>
      </c>
      <c r="B45" s="2" t="s">
        <v>10</v>
      </c>
      <c r="C45" s="2">
        <v>50.0</v>
      </c>
      <c r="D45" s="3" t="s">
        <v>11</v>
      </c>
      <c r="E45" s="2">
        <v>11.9</v>
      </c>
      <c r="F45" s="3" t="s">
        <v>11</v>
      </c>
      <c r="G45" s="3" t="s">
        <v>11</v>
      </c>
      <c r="H45" s="3" t="s">
        <v>11</v>
      </c>
    </row>
    <row r="46">
      <c r="A46" s="2" t="s">
        <v>9</v>
      </c>
      <c r="B46" s="2" t="s">
        <v>10</v>
      </c>
      <c r="C46" s="2">
        <v>50.0</v>
      </c>
      <c r="D46" s="3" t="s">
        <v>11</v>
      </c>
      <c r="E46" s="2">
        <v>11.9</v>
      </c>
      <c r="F46" s="3" t="s">
        <v>11</v>
      </c>
      <c r="G46" s="3" t="s">
        <v>11</v>
      </c>
      <c r="H46" s="3" t="s">
        <v>11</v>
      </c>
    </row>
    <row r="47">
      <c r="A47" s="2" t="s">
        <v>9</v>
      </c>
      <c r="B47" s="2" t="s">
        <v>10</v>
      </c>
      <c r="C47" s="2">
        <v>50.0</v>
      </c>
      <c r="D47" s="3" t="s">
        <v>11</v>
      </c>
      <c r="E47" s="2">
        <v>12.6</v>
      </c>
      <c r="F47" s="3" t="s">
        <v>11</v>
      </c>
      <c r="G47" s="3" t="s">
        <v>11</v>
      </c>
      <c r="H47" s="3" t="s">
        <v>11</v>
      </c>
    </row>
    <row r="48">
      <c r="A48" s="2" t="s">
        <v>9</v>
      </c>
      <c r="B48" s="2" t="s">
        <v>10</v>
      </c>
      <c r="C48" s="2">
        <v>50.0</v>
      </c>
      <c r="D48" s="3" t="s">
        <v>11</v>
      </c>
      <c r="E48" s="2">
        <v>12.3</v>
      </c>
      <c r="F48" s="3" t="s">
        <v>11</v>
      </c>
      <c r="G48" s="3" t="s">
        <v>11</v>
      </c>
      <c r="H48" s="3" t="s">
        <v>11</v>
      </c>
    </row>
    <row r="49">
      <c r="A49" s="2" t="s">
        <v>9</v>
      </c>
      <c r="B49" s="2" t="s">
        <v>10</v>
      </c>
      <c r="C49" s="2">
        <v>50.0</v>
      </c>
      <c r="D49" s="3" t="s">
        <v>11</v>
      </c>
      <c r="E49" s="2">
        <v>12.5</v>
      </c>
      <c r="F49" s="3" t="s">
        <v>11</v>
      </c>
      <c r="G49" s="3" t="s">
        <v>11</v>
      </c>
      <c r="H49" s="3" t="s">
        <v>11</v>
      </c>
    </row>
    <row r="50">
      <c r="A50" s="2" t="s">
        <v>9</v>
      </c>
      <c r="B50" s="2" t="s">
        <v>10</v>
      </c>
      <c r="C50" s="2">
        <v>50.0</v>
      </c>
      <c r="D50" s="3" t="s">
        <v>11</v>
      </c>
      <c r="E50" s="2">
        <v>12.4</v>
      </c>
      <c r="F50" s="3" t="s">
        <v>11</v>
      </c>
      <c r="G50" s="3" t="s">
        <v>11</v>
      </c>
      <c r="H50" s="3" t="s">
        <v>11</v>
      </c>
    </row>
    <row r="51">
      <c r="A51" s="2" t="s">
        <v>9</v>
      </c>
      <c r="B51" s="2" t="s">
        <v>10</v>
      </c>
      <c r="C51" s="2">
        <v>50.0</v>
      </c>
      <c r="D51" s="3" t="s">
        <v>11</v>
      </c>
      <c r="E51" s="2">
        <v>12.2</v>
      </c>
      <c r="F51" s="3" t="s">
        <v>11</v>
      </c>
      <c r="G51" s="3" t="s">
        <v>11</v>
      </c>
      <c r="H51" s="3" t="s">
        <v>11</v>
      </c>
    </row>
    <row r="52">
      <c r="A52" s="2" t="s">
        <v>9</v>
      </c>
      <c r="B52" s="2" t="s">
        <v>14</v>
      </c>
      <c r="C52" s="2">
        <v>1.0</v>
      </c>
      <c r="D52" s="2" t="s">
        <v>15</v>
      </c>
      <c r="E52" s="2">
        <v>7.4</v>
      </c>
      <c r="F52" s="4">
        <f>(G52*100) / (G52 + H52)</f>
        <v>99.44277754</v>
      </c>
      <c r="G52" s="3">
        <f>2320/10</f>
        <v>232</v>
      </c>
      <c r="H52" s="3">
        <f>13/10</f>
        <v>1.3</v>
      </c>
      <c r="I52" s="4">
        <f>SUM(E52:E61)/10</f>
        <v>7.25</v>
      </c>
    </row>
    <row r="53">
      <c r="A53" s="2" t="s">
        <v>9</v>
      </c>
      <c r="B53" s="2" t="s">
        <v>14</v>
      </c>
      <c r="C53" s="2">
        <v>1.0</v>
      </c>
      <c r="D53" s="2" t="s">
        <v>15</v>
      </c>
      <c r="E53" s="2">
        <v>7.2</v>
      </c>
    </row>
    <row r="54">
      <c r="A54" s="2" t="s">
        <v>9</v>
      </c>
      <c r="B54" s="2" t="s">
        <v>14</v>
      </c>
      <c r="C54" s="2">
        <v>1.0</v>
      </c>
      <c r="D54" s="2" t="s">
        <v>15</v>
      </c>
      <c r="E54" s="2">
        <v>7.0</v>
      </c>
    </row>
    <row r="55">
      <c r="A55" s="2" t="s">
        <v>9</v>
      </c>
      <c r="B55" s="2" t="s">
        <v>14</v>
      </c>
      <c r="C55" s="2">
        <v>1.0</v>
      </c>
      <c r="D55" s="2" t="s">
        <v>15</v>
      </c>
      <c r="E55" s="2">
        <v>7.2</v>
      </c>
    </row>
    <row r="56">
      <c r="A56" s="2" t="s">
        <v>9</v>
      </c>
      <c r="B56" s="2" t="s">
        <v>14</v>
      </c>
      <c r="C56" s="2">
        <v>1.0</v>
      </c>
      <c r="D56" s="2" t="s">
        <v>15</v>
      </c>
      <c r="E56" s="2">
        <v>7.0</v>
      </c>
    </row>
    <row r="57">
      <c r="A57" s="2" t="s">
        <v>9</v>
      </c>
      <c r="B57" s="2" t="s">
        <v>14</v>
      </c>
      <c r="C57" s="2">
        <v>1.0</v>
      </c>
      <c r="D57" s="2" t="s">
        <v>15</v>
      </c>
      <c r="E57" s="2">
        <v>7.4</v>
      </c>
    </row>
    <row r="58">
      <c r="A58" s="2" t="s">
        <v>9</v>
      </c>
      <c r="B58" s="2" t="s">
        <v>14</v>
      </c>
      <c r="C58" s="2">
        <v>1.0</v>
      </c>
      <c r="D58" s="2" t="s">
        <v>15</v>
      </c>
      <c r="E58" s="2">
        <v>7.1</v>
      </c>
    </row>
    <row r="59">
      <c r="A59" s="2" t="s">
        <v>9</v>
      </c>
      <c r="B59" s="2" t="s">
        <v>14</v>
      </c>
      <c r="C59" s="2">
        <v>1.0</v>
      </c>
      <c r="D59" s="2" t="s">
        <v>15</v>
      </c>
      <c r="E59" s="2">
        <v>7.7</v>
      </c>
    </row>
    <row r="60">
      <c r="A60" s="2" t="s">
        <v>9</v>
      </c>
      <c r="B60" s="2" t="s">
        <v>14</v>
      </c>
      <c r="C60" s="2">
        <v>1.0</v>
      </c>
      <c r="D60" s="2" t="s">
        <v>15</v>
      </c>
      <c r="E60" s="2">
        <v>7.4</v>
      </c>
    </row>
    <row r="61">
      <c r="A61" s="2" t="s">
        <v>9</v>
      </c>
      <c r="B61" s="2" t="s">
        <v>14</v>
      </c>
      <c r="C61" s="2">
        <v>1.0</v>
      </c>
      <c r="D61" s="2" t="s">
        <v>15</v>
      </c>
      <c r="E61" s="2">
        <v>7.1</v>
      </c>
    </row>
    <row r="62">
      <c r="A62" s="2" t="s">
        <v>9</v>
      </c>
      <c r="B62" s="2" t="s">
        <v>14</v>
      </c>
      <c r="C62" s="2">
        <v>5.0</v>
      </c>
      <c r="D62" s="2" t="s">
        <v>15</v>
      </c>
      <c r="E62" s="2">
        <v>8.6</v>
      </c>
      <c r="F62" s="4">
        <f>(G62*100) / (G62 + H62)</f>
        <v>99.5828896</v>
      </c>
      <c r="G62" s="3">
        <f>11221/10</f>
        <v>1122.1</v>
      </c>
      <c r="H62" s="3">
        <f>47/10</f>
        <v>4.7</v>
      </c>
      <c r="I62" s="4">
        <f>SUM(E62:E71)/10</f>
        <v>8.47</v>
      </c>
    </row>
    <row r="63">
      <c r="A63" s="2" t="s">
        <v>9</v>
      </c>
      <c r="B63" s="2" t="s">
        <v>14</v>
      </c>
      <c r="C63" s="2">
        <v>5.0</v>
      </c>
      <c r="D63" s="2" t="s">
        <v>15</v>
      </c>
      <c r="E63" s="2">
        <v>8.6</v>
      </c>
    </row>
    <row r="64">
      <c r="A64" s="2" t="s">
        <v>9</v>
      </c>
      <c r="B64" s="2" t="s">
        <v>14</v>
      </c>
      <c r="C64" s="2">
        <v>5.0</v>
      </c>
      <c r="D64" s="2" t="s">
        <v>15</v>
      </c>
      <c r="E64" s="2">
        <v>8.6</v>
      </c>
    </row>
    <row r="65">
      <c r="A65" s="2" t="s">
        <v>9</v>
      </c>
      <c r="B65" s="2" t="s">
        <v>14</v>
      </c>
      <c r="C65" s="2">
        <v>5.0</v>
      </c>
      <c r="D65" s="2" t="s">
        <v>15</v>
      </c>
      <c r="E65" s="2">
        <v>8.5</v>
      </c>
    </row>
    <row r="66">
      <c r="A66" s="2" t="s">
        <v>9</v>
      </c>
      <c r="B66" s="2" t="s">
        <v>14</v>
      </c>
      <c r="C66" s="2">
        <v>5.0</v>
      </c>
      <c r="D66" s="2" t="s">
        <v>15</v>
      </c>
      <c r="E66" s="2">
        <v>8.5</v>
      </c>
    </row>
    <row r="67">
      <c r="A67" s="2" t="s">
        <v>9</v>
      </c>
      <c r="B67" s="2" t="s">
        <v>14</v>
      </c>
      <c r="C67" s="2">
        <v>5.0</v>
      </c>
      <c r="D67" s="2" t="s">
        <v>15</v>
      </c>
      <c r="E67" s="2">
        <v>8.5</v>
      </c>
    </row>
    <row r="68">
      <c r="A68" s="2" t="s">
        <v>9</v>
      </c>
      <c r="B68" s="2" t="s">
        <v>14</v>
      </c>
      <c r="C68" s="2">
        <v>5.0</v>
      </c>
      <c r="D68" s="2" t="s">
        <v>15</v>
      </c>
      <c r="E68" s="2">
        <v>8.5</v>
      </c>
    </row>
    <row r="69">
      <c r="A69" s="2" t="s">
        <v>9</v>
      </c>
      <c r="B69" s="2" t="s">
        <v>14</v>
      </c>
      <c r="C69" s="2">
        <v>5.0</v>
      </c>
      <c r="D69" s="2" t="s">
        <v>15</v>
      </c>
      <c r="E69" s="2">
        <v>8.5</v>
      </c>
    </row>
    <row r="70">
      <c r="A70" s="2" t="s">
        <v>9</v>
      </c>
      <c r="B70" s="2" t="s">
        <v>14</v>
      </c>
      <c r="C70" s="2">
        <v>5.0</v>
      </c>
      <c r="D70" s="2" t="s">
        <v>15</v>
      </c>
      <c r="E70" s="2">
        <v>8.1</v>
      </c>
    </row>
    <row r="71">
      <c r="A71" s="2" t="s">
        <v>9</v>
      </c>
      <c r="B71" s="2" t="s">
        <v>14</v>
      </c>
      <c r="C71" s="2">
        <v>5.0</v>
      </c>
      <c r="D71" s="2" t="s">
        <v>15</v>
      </c>
      <c r="E71" s="2">
        <v>8.3</v>
      </c>
    </row>
    <row r="72">
      <c r="A72" s="2" t="s">
        <v>9</v>
      </c>
      <c r="B72" s="2" t="s">
        <v>14</v>
      </c>
      <c r="C72" s="2">
        <v>10.0</v>
      </c>
      <c r="D72" s="2" t="s">
        <v>15</v>
      </c>
      <c r="E72" s="2">
        <v>9.1</v>
      </c>
      <c r="F72" s="4">
        <f>(G72*100) / (G72 + H72)</f>
        <v>99.59846147</v>
      </c>
      <c r="G72" s="3">
        <f>23564/10</f>
        <v>2356.4</v>
      </c>
      <c r="H72" s="3">
        <f>95/10</f>
        <v>9.5</v>
      </c>
      <c r="I72" s="4">
        <f>SUM(E72:E81)/10</f>
        <v>8.9</v>
      </c>
    </row>
    <row r="73">
      <c r="A73" s="2" t="s">
        <v>9</v>
      </c>
      <c r="B73" s="2" t="s">
        <v>14</v>
      </c>
      <c r="C73" s="2">
        <v>10.0</v>
      </c>
      <c r="D73" s="2" t="s">
        <v>15</v>
      </c>
      <c r="E73" s="2">
        <v>8.8</v>
      </c>
    </row>
    <row r="74">
      <c r="A74" s="2" t="s">
        <v>9</v>
      </c>
      <c r="B74" s="2" t="s">
        <v>14</v>
      </c>
      <c r="C74" s="2">
        <v>10.0</v>
      </c>
      <c r="D74" s="2" t="s">
        <v>15</v>
      </c>
      <c r="E74" s="2">
        <v>9.0</v>
      </c>
    </row>
    <row r="75">
      <c r="A75" s="2" t="s">
        <v>9</v>
      </c>
      <c r="B75" s="2" t="s">
        <v>14</v>
      </c>
      <c r="C75" s="2">
        <v>10.0</v>
      </c>
      <c r="D75" s="2" t="s">
        <v>15</v>
      </c>
      <c r="E75" s="2">
        <v>9.2</v>
      </c>
    </row>
    <row r="76">
      <c r="A76" s="2" t="s">
        <v>9</v>
      </c>
      <c r="B76" s="2" t="s">
        <v>14</v>
      </c>
      <c r="C76" s="2">
        <v>10.0</v>
      </c>
      <c r="D76" s="2" t="s">
        <v>15</v>
      </c>
      <c r="E76" s="2">
        <v>8.9</v>
      </c>
    </row>
    <row r="77">
      <c r="A77" s="2" t="s">
        <v>9</v>
      </c>
      <c r="B77" s="2" t="s">
        <v>14</v>
      </c>
      <c r="C77" s="2">
        <v>10.0</v>
      </c>
      <c r="D77" s="2" t="s">
        <v>15</v>
      </c>
      <c r="E77" s="2">
        <v>8.9</v>
      </c>
    </row>
    <row r="78">
      <c r="A78" s="2" t="s">
        <v>9</v>
      </c>
      <c r="B78" s="2" t="s">
        <v>14</v>
      </c>
      <c r="C78" s="2">
        <v>10.0</v>
      </c>
      <c r="D78" s="2" t="s">
        <v>15</v>
      </c>
      <c r="E78" s="2">
        <v>8.7</v>
      </c>
    </row>
    <row r="79">
      <c r="A79" s="2" t="s">
        <v>9</v>
      </c>
      <c r="B79" s="2" t="s">
        <v>14</v>
      </c>
      <c r="C79" s="2">
        <v>10.0</v>
      </c>
      <c r="D79" s="2" t="s">
        <v>15</v>
      </c>
      <c r="E79" s="2">
        <v>8.6</v>
      </c>
    </row>
    <row r="80">
      <c r="A80" s="2" t="s">
        <v>9</v>
      </c>
      <c r="B80" s="2" t="s">
        <v>14</v>
      </c>
      <c r="C80" s="2">
        <v>10.0</v>
      </c>
      <c r="D80" s="2" t="s">
        <v>15</v>
      </c>
      <c r="E80" s="2">
        <v>8.8</v>
      </c>
    </row>
    <row r="81">
      <c r="A81" s="2" t="s">
        <v>9</v>
      </c>
      <c r="B81" s="2" t="s">
        <v>14</v>
      </c>
      <c r="C81" s="2">
        <v>10.0</v>
      </c>
      <c r="D81" s="2" t="s">
        <v>15</v>
      </c>
      <c r="E81" s="2">
        <v>9.0</v>
      </c>
    </row>
    <row r="82">
      <c r="A82" s="2" t="s">
        <v>9</v>
      </c>
      <c r="B82" s="2" t="s">
        <v>14</v>
      </c>
      <c r="C82" s="2">
        <v>25.0</v>
      </c>
      <c r="D82" s="2" t="s">
        <v>15</v>
      </c>
      <c r="E82" s="2">
        <v>11.4</v>
      </c>
      <c r="F82" s="4">
        <f>(G82*100) / (G82 + H82)</f>
        <v>99.64961087</v>
      </c>
      <c r="G82" s="4">
        <f>56595/10</f>
        <v>5659.5</v>
      </c>
      <c r="H82" s="4">
        <f>199/10</f>
        <v>19.9</v>
      </c>
      <c r="I82" s="4">
        <f>SUM(E82:E91)/10</f>
        <v>10.75</v>
      </c>
    </row>
    <row r="83">
      <c r="A83" s="2" t="s">
        <v>9</v>
      </c>
      <c r="B83" s="2" t="s">
        <v>14</v>
      </c>
      <c r="C83" s="2">
        <v>25.0</v>
      </c>
      <c r="D83" s="2" t="s">
        <v>15</v>
      </c>
      <c r="E83" s="2">
        <v>11.1</v>
      </c>
    </row>
    <row r="84">
      <c r="A84" s="2" t="s">
        <v>9</v>
      </c>
      <c r="B84" s="2" t="s">
        <v>14</v>
      </c>
      <c r="C84" s="2">
        <v>25.0</v>
      </c>
      <c r="D84" s="2" t="s">
        <v>15</v>
      </c>
      <c r="E84" s="2">
        <v>11.2</v>
      </c>
    </row>
    <row r="85">
      <c r="A85" s="2" t="s">
        <v>9</v>
      </c>
      <c r="B85" s="2" t="s">
        <v>14</v>
      </c>
      <c r="C85" s="2">
        <v>25.0</v>
      </c>
      <c r="D85" s="2" t="s">
        <v>15</v>
      </c>
      <c r="E85" s="2">
        <v>10.9</v>
      </c>
    </row>
    <row r="86">
      <c r="A86" s="2" t="s">
        <v>9</v>
      </c>
      <c r="B86" s="2" t="s">
        <v>14</v>
      </c>
      <c r="C86" s="2">
        <v>25.0</v>
      </c>
      <c r="D86" s="2" t="s">
        <v>15</v>
      </c>
      <c r="E86" s="2">
        <v>10.9</v>
      </c>
    </row>
    <row r="87">
      <c r="A87" s="2" t="s">
        <v>9</v>
      </c>
      <c r="B87" s="2" t="s">
        <v>14</v>
      </c>
      <c r="C87" s="2">
        <v>25.0</v>
      </c>
      <c r="D87" s="2" t="s">
        <v>15</v>
      </c>
      <c r="E87" s="2">
        <v>10.6</v>
      </c>
    </row>
    <row r="88">
      <c r="A88" s="2" t="s">
        <v>9</v>
      </c>
      <c r="B88" s="2" t="s">
        <v>14</v>
      </c>
      <c r="C88" s="2">
        <v>25.0</v>
      </c>
      <c r="D88" s="2" t="s">
        <v>15</v>
      </c>
      <c r="E88" s="2">
        <v>10.3</v>
      </c>
    </row>
    <row r="89">
      <c r="A89" s="2" t="s">
        <v>9</v>
      </c>
      <c r="B89" s="2" t="s">
        <v>14</v>
      </c>
      <c r="C89" s="2">
        <v>25.0</v>
      </c>
      <c r="D89" s="2" t="s">
        <v>15</v>
      </c>
      <c r="E89" s="2">
        <v>10.5</v>
      </c>
    </row>
    <row r="90">
      <c r="A90" s="2" t="s">
        <v>9</v>
      </c>
      <c r="B90" s="2" t="s">
        <v>14</v>
      </c>
      <c r="C90" s="2">
        <v>25.0</v>
      </c>
      <c r="D90" s="2" t="s">
        <v>15</v>
      </c>
      <c r="E90" s="2">
        <v>10.4</v>
      </c>
    </row>
    <row r="91">
      <c r="A91" s="2" t="s">
        <v>9</v>
      </c>
      <c r="B91" s="2" t="s">
        <v>14</v>
      </c>
      <c r="C91" s="2">
        <v>25.0</v>
      </c>
      <c r="D91" s="2" t="s">
        <v>15</v>
      </c>
      <c r="E91" s="2">
        <v>10.2</v>
      </c>
    </row>
    <row r="92">
      <c r="A92" s="2" t="s">
        <v>9</v>
      </c>
      <c r="B92" s="2" t="s">
        <v>14</v>
      </c>
      <c r="C92" s="2">
        <v>50.0</v>
      </c>
      <c r="D92" s="2" t="s">
        <v>15</v>
      </c>
      <c r="E92" s="2">
        <v>12.7</v>
      </c>
      <c r="F92" s="4">
        <f>(G92*100) / (G92 + H92)</f>
        <v>99.66067613</v>
      </c>
      <c r="G92" s="4">
        <f>111020/10</f>
        <v>11102</v>
      </c>
      <c r="H92" s="4">
        <f>378/10</f>
        <v>37.8</v>
      </c>
      <c r="I92" s="4">
        <f>SUM(E92:E101)/10</f>
        <v>12.92</v>
      </c>
    </row>
    <row r="93">
      <c r="A93" s="2" t="s">
        <v>9</v>
      </c>
      <c r="B93" s="2" t="s">
        <v>14</v>
      </c>
      <c r="C93" s="2">
        <v>50.0</v>
      </c>
      <c r="D93" s="2" t="s">
        <v>15</v>
      </c>
      <c r="E93" s="2">
        <v>13.0</v>
      </c>
    </row>
    <row r="94">
      <c r="A94" s="2" t="s">
        <v>9</v>
      </c>
      <c r="B94" s="2" t="s">
        <v>14</v>
      </c>
      <c r="C94" s="2">
        <v>50.0</v>
      </c>
      <c r="D94" s="2" t="s">
        <v>15</v>
      </c>
      <c r="E94" s="2">
        <v>12.9</v>
      </c>
    </row>
    <row r="95">
      <c r="A95" s="2" t="s">
        <v>9</v>
      </c>
      <c r="B95" s="2" t="s">
        <v>14</v>
      </c>
      <c r="C95" s="2">
        <v>50.0</v>
      </c>
      <c r="D95" s="2" t="s">
        <v>15</v>
      </c>
      <c r="E95" s="2">
        <v>13.0</v>
      </c>
    </row>
    <row r="96">
      <c r="A96" s="2" t="s">
        <v>9</v>
      </c>
      <c r="B96" s="2" t="s">
        <v>14</v>
      </c>
      <c r="C96" s="2">
        <v>50.0</v>
      </c>
      <c r="D96" s="2" t="s">
        <v>15</v>
      </c>
      <c r="E96" s="2">
        <v>13.0</v>
      </c>
    </row>
    <row r="97">
      <c r="A97" s="2" t="s">
        <v>9</v>
      </c>
      <c r="B97" s="2" t="s">
        <v>14</v>
      </c>
      <c r="C97" s="2">
        <v>50.0</v>
      </c>
      <c r="D97" s="2" t="s">
        <v>15</v>
      </c>
      <c r="E97" s="2">
        <v>12.8</v>
      </c>
    </row>
    <row r="98">
      <c r="A98" s="2" t="s">
        <v>9</v>
      </c>
      <c r="B98" s="2" t="s">
        <v>14</v>
      </c>
      <c r="C98" s="2">
        <v>50.0</v>
      </c>
      <c r="D98" s="2" t="s">
        <v>15</v>
      </c>
      <c r="E98" s="2">
        <v>13.0</v>
      </c>
    </row>
    <row r="99">
      <c r="A99" s="2" t="s">
        <v>9</v>
      </c>
      <c r="B99" s="2" t="s">
        <v>14</v>
      </c>
      <c r="C99" s="2">
        <v>50.0</v>
      </c>
      <c r="D99" s="2" t="s">
        <v>15</v>
      </c>
      <c r="E99" s="2">
        <v>12.9</v>
      </c>
    </row>
    <row r="100">
      <c r="A100" s="2" t="s">
        <v>9</v>
      </c>
      <c r="B100" s="2" t="s">
        <v>14</v>
      </c>
      <c r="C100" s="2">
        <v>50.0</v>
      </c>
      <c r="D100" s="2" t="s">
        <v>15</v>
      </c>
      <c r="E100" s="2">
        <v>13.0</v>
      </c>
    </row>
    <row r="101">
      <c r="A101" s="2" t="s">
        <v>9</v>
      </c>
      <c r="B101" s="2" t="s">
        <v>14</v>
      </c>
      <c r="C101" s="2">
        <v>50.0</v>
      </c>
      <c r="D101" s="2" t="s">
        <v>15</v>
      </c>
      <c r="E101" s="2">
        <v>12.9</v>
      </c>
    </row>
    <row r="102">
      <c r="A102" s="2" t="s">
        <v>9</v>
      </c>
      <c r="B102" s="2" t="s">
        <v>16</v>
      </c>
      <c r="C102" s="2">
        <v>1.0</v>
      </c>
      <c r="D102" s="2" t="s">
        <v>11</v>
      </c>
      <c r="E102" s="2">
        <v>7.6</v>
      </c>
      <c r="F102" s="4">
        <f>(G102*100) / (G102 + H102)</f>
        <v>93.18313114</v>
      </c>
      <c r="G102" s="3">
        <f>3226/10</f>
        <v>322.6</v>
      </c>
      <c r="H102" s="3">
        <f>236/10</f>
        <v>23.6</v>
      </c>
      <c r="I102" s="4">
        <f>SUM(E102:E111)/10</f>
        <v>7.39</v>
      </c>
    </row>
    <row r="103">
      <c r="A103" s="2" t="s">
        <v>9</v>
      </c>
      <c r="B103" s="2" t="s">
        <v>16</v>
      </c>
      <c r="C103" s="2">
        <v>1.0</v>
      </c>
      <c r="D103" s="2" t="s">
        <v>11</v>
      </c>
      <c r="E103" s="2">
        <v>6.9</v>
      </c>
    </row>
    <row r="104">
      <c r="A104" s="2" t="s">
        <v>9</v>
      </c>
      <c r="B104" s="2" t="s">
        <v>16</v>
      </c>
      <c r="C104" s="2">
        <v>1.0</v>
      </c>
      <c r="D104" s="2" t="s">
        <v>11</v>
      </c>
      <c r="E104" s="2">
        <v>7.6</v>
      </c>
    </row>
    <row r="105">
      <c r="A105" s="2" t="s">
        <v>9</v>
      </c>
      <c r="B105" s="2" t="s">
        <v>16</v>
      </c>
      <c r="C105" s="2">
        <v>1.0</v>
      </c>
      <c r="D105" s="2" t="s">
        <v>11</v>
      </c>
      <c r="E105" s="2">
        <v>7.3</v>
      </c>
    </row>
    <row r="106">
      <c r="A106" s="2" t="s">
        <v>9</v>
      </c>
      <c r="B106" s="2" t="s">
        <v>16</v>
      </c>
      <c r="C106" s="2">
        <v>1.0</v>
      </c>
      <c r="D106" s="2" t="s">
        <v>11</v>
      </c>
      <c r="E106" s="2">
        <v>7.2</v>
      </c>
    </row>
    <row r="107">
      <c r="A107" s="2" t="s">
        <v>9</v>
      </c>
      <c r="B107" s="2" t="s">
        <v>16</v>
      </c>
      <c r="C107" s="2">
        <v>1.0</v>
      </c>
      <c r="D107" s="2" t="s">
        <v>11</v>
      </c>
      <c r="E107" s="2">
        <v>7.5</v>
      </c>
    </row>
    <row r="108">
      <c r="A108" s="2" t="s">
        <v>9</v>
      </c>
      <c r="B108" s="2" t="s">
        <v>16</v>
      </c>
      <c r="C108" s="2">
        <v>1.0</v>
      </c>
      <c r="D108" s="2" t="s">
        <v>11</v>
      </c>
      <c r="E108" s="2">
        <v>7.1</v>
      </c>
    </row>
    <row r="109">
      <c r="A109" s="2" t="s">
        <v>9</v>
      </c>
      <c r="B109" s="2" t="s">
        <v>16</v>
      </c>
      <c r="C109" s="2">
        <v>1.0</v>
      </c>
      <c r="D109" s="2" t="s">
        <v>11</v>
      </c>
      <c r="E109" s="2">
        <v>7.5</v>
      </c>
    </row>
    <row r="110">
      <c r="A110" s="2" t="s">
        <v>9</v>
      </c>
      <c r="B110" s="2" t="s">
        <v>16</v>
      </c>
      <c r="C110" s="2">
        <v>1.0</v>
      </c>
      <c r="D110" s="2" t="s">
        <v>11</v>
      </c>
      <c r="E110" s="2">
        <v>7.8</v>
      </c>
    </row>
    <row r="111">
      <c r="A111" s="2" t="s">
        <v>9</v>
      </c>
      <c r="B111" s="2" t="s">
        <v>16</v>
      </c>
      <c r="C111" s="2">
        <v>1.0</v>
      </c>
      <c r="D111" s="2" t="s">
        <v>11</v>
      </c>
      <c r="E111" s="2">
        <v>7.4</v>
      </c>
    </row>
    <row r="112">
      <c r="A112" s="2" t="s">
        <v>9</v>
      </c>
      <c r="B112" s="2" t="s">
        <v>16</v>
      </c>
      <c r="C112" s="2">
        <v>5.0</v>
      </c>
      <c r="D112" s="2" t="s">
        <v>11</v>
      </c>
      <c r="E112" s="7">
        <v>8.9</v>
      </c>
      <c r="F112" s="4">
        <f>(G112*100) / (G112 + H112)</f>
        <v>92.70460579</v>
      </c>
      <c r="G112" s="3">
        <f>16062/10</f>
        <v>1606.2</v>
      </c>
      <c r="H112" s="3">
        <f>1264/10</f>
        <v>126.4</v>
      </c>
      <c r="I112" s="4">
        <f>SUM(E112:E121)/10</f>
        <v>9</v>
      </c>
      <c r="J112" s="2"/>
    </row>
    <row r="113">
      <c r="A113" s="2" t="s">
        <v>9</v>
      </c>
      <c r="B113" s="2" t="s">
        <v>16</v>
      </c>
      <c r="C113" s="2">
        <v>5.0</v>
      </c>
      <c r="D113" s="2" t="s">
        <v>11</v>
      </c>
      <c r="E113" s="7">
        <v>8.9</v>
      </c>
      <c r="J113" s="2"/>
    </row>
    <row r="114">
      <c r="A114" s="2" t="s">
        <v>9</v>
      </c>
      <c r="B114" s="2" t="s">
        <v>16</v>
      </c>
      <c r="C114" s="2">
        <v>5.0</v>
      </c>
      <c r="D114" s="2" t="s">
        <v>11</v>
      </c>
      <c r="E114" s="7">
        <v>9.0</v>
      </c>
      <c r="J114" s="2"/>
    </row>
    <row r="115">
      <c r="A115" s="2" t="s">
        <v>9</v>
      </c>
      <c r="B115" s="2" t="s">
        <v>16</v>
      </c>
      <c r="C115" s="2">
        <v>5.0</v>
      </c>
      <c r="D115" s="2" t="s">
        <v>11</v>
      </c>
      <c r="E115" s="7">
        <v>9.0</v>
      </c>
      <c r="J115" s="2"/>
    </row>
    <row r="116">
      <c r="A116" s="2" t="s">
        <v>9</v>
      </c>
      <c r="B116" s="2" t="s">
        <v>16</v>
      </c>
      <c r="C116" s="2">
        <v>5.0</v>
      </c>
      <c r="D116" s="2" t="s">
        <v>11</v>
      </c>
      <c r="E116" s="7">
        <v>9.2</v>
      </c>
      <c r="J116" s="2"/>
    </row>
    <row r="117">
      <c r="A117" s="2" t="s">
        <v>9</v>
      </c>
      <c r="B117" s="2" t="s">
        <v>16</v>
      </c>
      <c r="C117" s="2">
        <v>5.0</v>
      </c>
      <c r="D117" s="2" t="s">
        <v>11</v>
      </c>
      <c r="E117" s="7">
        <v>9.1</v>
      </c>
      <c r="J117" s="2"/>
    </row>
    <row r="118">
      <c r="A118" s="2" t="s">
        <v>9</v>
      </c>
      <c r="B118" s="2" t="s">
        <v>16</v>
      </c>
      <c r="C118" s="2">
        <v>5.0</v>
      </c>
      <c r="D118" s="2" t="s">
        <v>11</v>
      </c>
      <c r="E118" s="7">
        <v>8.8</v>
      </c>
      <c r="J118" s="2"/>
    </row>
    <row r="119">
      <c r="A119" s="2" t="s">
        <v>9</v>
      </c>
      <c r="B119" s="2" t="s">
        <v>16</v>
      </c>
      <c r="C119" s="2">
        <v>5.0</v>
      </c>
      <c r="D119" s="2" t="s">
        <v>11</v>
      </c>
      <c r="E119" s="7">
        <v>9.4</v>
      </c>
      <c r="J119" s="2"/>
    </row>
    <row r="120">
      <c r="A120" s="2" t="s">
        <v>9</v>
      </c>
      <c r="B120" s="2" t="s">
        <v>16</v>
      </c>
      <c r="C120" s="2">
        <v>5.0</v>
      </c>
      <c r="D120" s="2" t="s">
        <v>11</v>
      </c>
      <c r="E120" s="7">
        <v>8.6</v>
      </c>
      <c r="J120" s="2"/>
    </row>
    <row r="121">
      <c r="A121" s="2" t="s">
        <v>9</v>
      </c>
      <c r="B121" s="2" t="s">
        <v>16</v>
      </c>
      <c r="C121" s="2">
        <v>5.0</v>
      </c>
      <c r="D121" s="2" t="s">
        <v>11</v>
      </c>
      <c r="E121" s="7">
        <v>9.1</v>
      </c>
      <c r="J121" s="2"/>
    </row>
    <row r="122">
      <c r="A122" s="2" t="s">
        <v>9</v>
      </c>
      <c r="B122" s="2" t="s">
        <v>16</v>
      </c>
      <c r="C122" s="2">
        <v>10.0</v>
      </c>
      <c r="D122" s="2" t="s">
        <v>11</v>
      </c>
      <c r="E122" s="2">
        <v>9.1</v>
      </c>
      <c r="F122" s="4">
        <f>(G122*100) / (G122 + H122)</f>
        <v>94.31672307</v>
      </c>
      <c r="G122" s="8">
        <f>32328/10</f>
        <v>3232.8</v>
      </c>
      <c r="H122" s="8">
        <f>1948/10</f>
        <v>194.8</v>
      </c>
      <c r="I122" s="4">
        <f>SUM(E122:E131)/10</f>
        <v>9.11</v>
      </c>
    </row>
    <row r="123">
      <c r="A123" s="2" t="s">
        <v>9</v>
      </c>
      <c r="B123" s="2" t="s">
        <v>16</v>
      </c>
      <c r="C123" s="2">
        <v>10.0</v>
      </c>
      <c r="D123" s="2" t="s">
        <v>11</v>
      </c>
      <c r="E123" s="2">
        <v>9.0</v>
      </c>
    </row>
    <row r="124">
      <c r="A124" s="2" t="s">
        <v>9</v>
      </c>
      <c r="B124" s="2" t="s">
        <v>16</v>
      </c>
      <c r="C124" s="2">
        <v>10.0</v>
      </c>
      <c r="D124" s="2" t="s">
        <v>11</v>
      </c>
      <c r="E124" s="2">
        <v>9.3</v>
      </c>
    </row>
    <row r="125">
      <c r="A125" s="2" t="s">
        <v>9</v>
      </c>
      <c r="B125" s="2" t="s">
        <v>16</v>
      </c>
      <c r="C125" s="2">
        <v>10.0</v>
      </c>
      <c r="D125" s="2" t="s">
        <v>11</v>
      </c>
      <c r="E125" s="2">
        <v>9.2</v>
      </c>
    </row>
    <row r="126">
      <c r="A126" s="2" t="s">
        <v>9</v>
      </c>
      <c r="B126" s="2" t="s">
        <v>16</v>
      </c>
      <c r="C126" s="2">
        <v>10.0</v>
      </c>
      <c r="D126" s="2" t="s">
        <v>11</v>
      </c>
      <c r="E126" s="2">
        <v>9.0</v>
      </c>
    </row>
    <row r="127">
      <c r="A127" s="2" t="s">
        <v>9</v>
      </c>
      <c r="B127" s="2" t="s">
        <v>16</v>
      </c>
      <c r="C127" s="2">
        <v>10.0</v>
      </c>
      <c r="D127" s="2" t="s">
        <v>11</v>
      </c>
      <c r="E127" s="2">
        <v>9.0</v>
      </c>
    </row>
    <row r="128">
      <c r="A128" s="2" t="s">
        <v>9</v>
      </c>
      <c r="B128" s="2" t="s">
        <v>16</v>
      </c>
      <c r="C128" s="2">
        <v>10.0</v>
      </c>
      <c r="D128" s="2" t="s">
        <v>11</v>
      </c>
      <c r="E128" s="2">
        <v>8.9</v>
      </c>
    </row>
    <row r="129">
      <c r="A129" s="2" t="s">
        <v>9</v>
      </c>
      <c r="B129" s="2" t="s">
        <v>16</v>
      </c>
      <c r="C129" s="2">
        <v>10.0</v>
      </c>
      <c r="D129" s="2" t="s">
        <v>11</v>
      </c>
      <c r="E129" s="2">
        <v>9.4</v>
      </c>
    </row>
    <row r="130">
      <c r="A130" s="2" t="s">
        <v>9</v>
      </c>
      <c r="B130" s="2" t="s">
        <v>16</v>
      </c>
      <c r="C130" s="2">
        <v>10.0</v>
      </c>
      <c r="D130" s="2" t="s">
        <v>11</v>
      </c>
      <c r="E130" s="2">
        <v>8.9</v>
      </c>
    </row>
    <row r="131">
      <c r="A131" s="2" t="s">
        <v>9</v>
      </c>
      <c r="B131" s="2" t="s">
        <v>16</v>
      </c>
      <c r="C131" s="2">
        <v>10.0</v>
      </c>
      <c r="D131" s="2" t="s">
        <v>11</v>
      </c>
      <c r="E131" s="2">
        <v>9.3</v>
      </c>
    </row>
    <row r="132">
      <c r="A132" s="2" t="s">
        <v>9</v>
      </c>
      <c r="B132" s="2" t="s">
        <v>16</v>
      </c>
      <c r="C132" s="2">
        <v>25.0</v>
      </c>
      <c r="D132" s="2" t="s">
        <v>11</v>
      </c>
      <c r="E132" s="2">
        <v>10.9</v>
      </c>
      <c r="F132" s="4">
        <f>(G132*100) / (G132 + H132)</f>
        <v>94.21793745</v>
      </c>
      <c r="G132" s="8">
        <f>79356/10</f>
        <v>7935.6</v>
      </c>
      <c r="H132" s="8">
        <f>4870/10</f>
        <v>487</v>
      </c>
      <c r="I132" s="4">
        <f>SUM(E132:E141)/10</f>
        <v>10.93</v>
      </c>
    </row>
    <row r="133">
      <c r="A133" s="2" t="s">
        <v>9</v>
      </c>
      <c r="B133" s="2" t="s">
        <v>16</v>
      </c>
      <c r="C133" s="2">
        <v>25.0</v>
      </c>
      <c r="D133" s="2" t="s">
        <v>11</v>
      </c>
      <c r="E133" s="2">
        <v>11.1</v>
      </c>
    </row>
    <row r="134">
      <c r="A134" s="2" t="s">
        <v>9</v>
      </c>
      <c r="B134" s="2" t="s">
        <v>16</v>
      </c>
      <c r="C134" s="2">
        <v>25.0</v>
      </c>
      <c r="D134" s="2" t="s">
        <v>11</v>
      </c>
      <c r="E134" s="2">
        <v>11.2</v>
      </c>
    </row>
    <row r="135">
      <c r="A135" s="2" t="s">
        <v>9</v>
      </c>
      <c r="B135" s="2" t="s">
        <v>16</v>
      </c>
      <c r="C135" s="2">
        <v>25.0</v>
      </c>
      <c r="D135" s="2" t="s">
        <v>11</v>
      </c>
      <c r="E135" s="2">
        <v>10.9</v>
      </c>
    </row>
    <row r="136">
      <c r="A136" s="2" t="s">
        <v>9</v>
      </c>
      <c r="B136" s="2" t="s">
        <v>16</v>
      </c>
      <c r="C136" s="2">
        <v>25.0</v>
      </c>
      <c r="D136" s="2" t="s">
        <v>11</v>
      </c>
      <c r="E136" s="2">
        <v>10.9</v>
      </c>
    </row>
    <row r="137">
      <c r="A137" s="2" t="s">
        <v>9</v>
      </c>
      <c r="B137" s="2" t="s">
        <v>16</v>
      </c>
      <c r="C137" s="2">
        <v>25.0</v>
      </c>
      <c r="D137" s="2" t="s">
        <v>11</v>
      </c>
      <c r="E137" s="2">
        <v>10.9</v>
      </c>
    </row>
    <row r="138">
      <c r="A138" s="2" t="s">
        <v>9</v>
      </c>
      <c r="B138" s="2" t="s">
        <v>16</v>
      </c>
      <c r="C138" s="2">
        <v>25.0</v>
      </c>
      <c r="D138" s="2" t="s">
        <v>11</v>
      </c>
      <c r="E138" s="2">
        <v>10.9</v>
      </c>
    </row>
    <row r="139">
      <c r="A139" s="2" t="s">
        <v>9</v>
      </c>
      <c r="B139" s="2" t="s">
        <v>16</v>
      </c>
      <c r="C139" s="2">
        <v>25.0</v>
      </c>
      <c r="D139" s="2" t="s">
        <v>11</v>
      </c>
      <c r="E139" s="2">
        <v>10.9</v>
      </c>
    </row>
    <row r="140">
      <c r="A140" s="2" t="s">
        <v>9</v>
      </c>
      <c r="B140" s="2" t="s">
        <v>16</v>
      </c>
      <c r="C140" s="2">
        <v>25.0</v>
      </c>
      <c r="D140" s="2" t="s">
        <v>11</v>
      </c>
      <c r="E140" s="2">
        <v>10.9</v>
      </c>
    </row>
    <row r="141">
      <c r="A141" s="2" t="s">
        <v>9</v>
      </c>
      <c r="B141" s="2" t="s">
        <v>16</v>
      </c>
      <c r="C141" s="2">
        <v>25.0</v>
      </c>
      <c r="D141" s="2" t="s">
        <v>11</v>
      </c>
      <c r="E141" s="2">
        <v>10.7</v>
      </c>
    </row>
    <row r="142">
      <c r="A142" s="2" t="s">
        <v>9</v>
      </c>
      <c r="B142" s="2" t="s">
        <v>16</v>
      </c>
      <c r="C142" s="2">
        <v>50.0</v>
      </c>
      <c r="D142" s="2" t="s">
        <v>11</v>
      </c>
      <c r="E142" s="2">
        <v>13.1</v>
      </c>
      <c r="F142" s="4">
        <f>(G142*100) / (G142 + H142)</f>
        <v>94.12025738</v>
      </c>
      <c r="G142" s="4">
        <f>152712/10</f>
        <v>15271.2</v>
      </c>
      <c r="H142" s="4">
        <f>9540/10</f>
        <v>954</v>
      </c>
      <c r="I142" s="4">
        <f>SUM(E142:E151)/10</f>
        <v>13.39</v>
      </c>
    </row>
    <row r="143">
      <c r="A143" s="2" t="s">
        <v>9</v>
      </c>
      <c r="B143" s="2" t="s">
        <v>16</v>
      </c>
      <c r="C143" s="2">
        <v>50.0</v>
      </c>
      <c r="D143" s="2" t="s">
        <v>11</v>
      </c>
      <c r="E143" s="2">
        <v>13.0</v>
      </c>
    </row>
    <row r="144">
      <c r="A144" s="2" t="s">
        <v>9</v>
      </c>
      <c r="B144" s="2" t="s">
        <v>16</v>
      </c>
      <c r="C144" s="2">
        <v>50.0</v>
      </c>
      <c r="D144" s="2" t="s">
        <v>11</v>
      </c>
      <c r="E144" s="2">
        <v>13.4</v>
      </c>
    </row>
    <row r="145">
      <c r="A145" s="2" t="s">
        <v>9</v>
      </c>
      <c r="B145" s="2" t="s">
        <v>16</v>
      </c>
      <c r="C145" s="2">
        <v>50.0</v>
      </c>
      <c r="D145" s="2" t="s">
        <v>11</v>
      </c>
      <c r="E145" s="2">
        <v>13.7</v>
      </c>
    </row>
    <row r="146">
      <c r="A146" s="2" t="s">
        <v>9</v>
      </c>
      <c r="B146" s="2" t="s">
        <v>16</v>
      </c>
      <c r="C146" s="2">
        <v>50.0</v>
      </c>
      <c r="D146" s="2" t="s">
        <v>11</v>
      </c>
      <c r="E146" s="2">
        <v>13.8</v>
      </c>
    </row>
    <row r="147">
      <c r="A147" s="2" t="s">
        <v>9</v>
      </c>
      <c r="B147" s="2" t="s">
        <v>16</v>
      </c>
      <c r="C147" s="2">
        <v>50.0</v>
      </c>
      <c r="D147" s="2" t="s">
        <v>11</v>
      </c>
      <c r="E147" s="2">
        <v>13.5</v>
      </c>
    </row>
    <row r="148">
      <c r="A148" s="2" t="s">
        <v>9</v>
      </c>
      <c r="B148" s="2" t="s">
        <v>16</v>
      </c>
      <c r="C148" s="2">
        <v>50.0</v>
      </c>
      <c r="D148" s="2" t="s">
        <v>11</v>
      </c>
      <c r="E148" s="2">
        <v>13.4</v>
      </c>
    </row>
    <row r="149">
      <c r="A149" s="2" t="s">
        <v>9</v>
      </c>
      <c r="B149" s="2" t="s">
        <v>16</v>
      </c>
      <c r="C149" s="2">
        <v>50.0</v>
      </c>
      <c r="D149" s="2" t="s">
        <v>11</v>
      </c>
      <c r="E149" s="2">
        <v>12.9</v>
      </c>
    </row>
    <row r="150">
      <c r="A150" s="2" t="s">
        <v>9</v>
      </c>
      <c r="B150" s="2" t="s">
        <v>16</v>
      </c>
      <c r="C150" s="2">
        <v>50.0</v>
      </c>
      <c r="D150" s="2" t="s">
        <v>11</v>
      </c>
      <c r="E150" s="2">
        <v>13.3</v>
      </c>
    </row>
    <row r="151">
      <c r="A151" s="2" t="s">
        <v>9</v>
      </c>
      <c r="B151" s="2" t="s">
        <v>16</v>
      </c>
      <c r="C151" s="2">
        <v>50.0</v>
      </c>
      <c r="D151" s="2" t="s">
        <v>11</v>
      </c>
      <c r="E151" s="2">
        <v>13.8</v>
      </c>
    </row>
  </sheetData>
  <mergeCells count="45">
    <mergeCell ref="I92:I101"/>
    <mergeCell ref="G92:G101"/>
    <mergeCell ref="H92:H101"/>
    <mergeCell ref="F112:F121"/>
    <mergeCell ref="H112:H121"/>
    <mergeCell ref="H102:H111"/>
    <mergeCell ref="H72:H81"/>
    <mergeCell ref="H82:H91"/>
    <mergeCell ref="I82:I91"/>
    <mergeCell ref="I72:I81"/>
    <mergeCell ref="F92:F101"/>
    <mergeCell ref="F102:F111"/>
    <mergeCell ref="F122:F131"/>
    <mergeCell ref="F62:F71"/>
    <mergeCell ref="F52:F61"/>
    <mergeCell ref="F72:F81"/>
    <mergeCell ref="F82:F91"/>
    <mergeCell ref="F132:F141"/>
    <mergeCell ref="F142:F151"/>
    <mergeCell ref="G72:G81"/>
    <mergeCell ref="G82:G91"/>
    <mergeCell ref="G62:G71"/>
    <mergeCell ref="G52:G61"/>
    <mergeCell ref="I32:I41"/>
    <mergeCell ref="I2:I11"/>
    <mergeCell ref="I12:I21"/>
    <mergeCell ref="I22:I31"/>
    <mergeCell ref="I52:I61"/>
    <mergeCell ref="I62:I71"/>
    <mergeCell ref="I42:I51"/>
    <mergeCell ref="H62:H71"/>
    <mergeCell ref="H52:H61"/>
    <mergeCell ref="G122:G131"/>
    <mergeCell ref="G132:G141"/>
    <mergeCell ref="H122:H131"/>
    <mergeCell ref="H132:H141"/>
    <mergeCell ref="G142:G151"/>
    <mergeCell ref="H142:H151"/>
    <mergeCell ref="G112:G121"/>
    <mergeCell ref="G102:G111"/>
    <mergeCell ref="I102:I111"/>
    <mergeCell ref="I122:I131"/>
    <mergeCell ref="I112:I121"/>
    <mergeCell ref="I132:I141"/>
    <mergeCell ref="I142:I151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sheetData>
    <row r="1">
      <c r="A1" s="9" t="s">
        <v>17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1"/>
    </row>
    <row r="2">
      <c r="A2" s="12" t="s">
        <v>18</v>
      </c>
      <c r="B2" s="13" t="s">
        <v>10</v>
      </c>
      <c r="C2" s="14" t="s">
        <v>14</v>
      </c>
      <c r="D2" s="10"/>
      <c r="E2" s="10"/>
      <c r="F2" s="11"/>
      <c r="G2" s="14" t="s">
        <v>16</v>
      </c>
      <c r="H2" s="10"/>
      <c r="I2" s="10"/>
      <c r="J2" s="10"/>
      <c r="K2" s="10"/>
      <c r="L2" s="11"/>
    </row>
    <row r="3">
      <c r="A3" s="15"/>
      <c r="B3" s="13" t="s">
        <v>4</v>
      </c>
      <c r="C3" s="13" t="s">
        <v>4</v>
      </c>
      <c r="D3" s="13" t="s">
        <v>19</v>
      </c>
      <c r="E3" s="13" t="s">
        <v>20</v>
      </c>
      <c r="F3" s="13" t="s">
        <v>21</v>
      </c>
      <c r="G3" s="13" t="s">
        <v>4</v>
      </c>
      <c r="H3" s="13" t="s">
        <v>19</v>
      </c>
      <c r="I3" s="13" t="s">
        <v>20</v>
      </c>
      <c r="J3" s="13" t="s">
        <v>22</v>
      </c>
      <c r="K3" s="16" t="s">
        <v>21</v>
      </c>
      <c r="L3" s="16" t="s">
        <v>23</v>
      </c>
    </row>
    <row r="4">
      <c r="A4" s="16" t="s">
        <v>24</v>
      </c>
      <c r="B4" s="16">
        <f>CloudStore!I2</f>
        <v>8.37</v>
      </c>
      <c r="C4" s="16">
        <f>CloudStore!I52</f>
        <v>9.13</v>
      </c>
      <c r="D4" s="17">
        <f t="shared" ref="D4:D6" si="1">(C4-B4)/B4*100</f>
        <v>9.08004779</v>
      </c>
      <c r="E4" s="17">
        <f>CloudStore!F52</f>
        <v>73.00249688</v>
      </c>
      <c r="F4" s="17">
        <f>CloudStore!G52</f>
        <v>233.9</v>
      </c>
      <c r="G4" s="16">
        <f>CloudStore!I102</f>
        <v>9.15</v>
      </c>
      <c r="H4" s="17">
        <f t="shared" ref="H4:H6" si="2">(G4-B4)/B4*100</f>
        <v>9.318996416</v>
      </c>
      <c r="I4" s="17">
        <f>CloudStore!F102</f>
        <v>96.66802944</v>
      </c>
      <c r="J4" s="17">
        <f t="shared" ref="J4:J6" si="3">(I4-E4)/E4*100</f>
        <v>32.41742895</v>
      </c>
      <c r="K4" s="17">
        <f>CloudStore!G102</f>
        <v>472.9</v>
      </c>
      <c r="L4" s="17">
        <f t="shared" ref="L4:L6" si="4">(K4-F4)/F4*100</f>
        <v>102.180419</v>
      </c>
    </row>
    <row r="5">
      <c r="A5" s="16" t="s">
        <v>9</v>
      </c>
      <c r="B5" s="17">
        <f>Petclinic!I2</f>
        <v>7.06</v>
      </c>
      <c r="C5" s="17">
        <f>Petclinic!I52</f>
        <v>7.25</v>
      </c>
      <c r="D5" s="17">
        <f t="shared" si="1"/>
        <v>2.69121813</v>
      </c>
      <c r="E5" s="17">
        <f>Petclinic!F52</f>
        <v>99.44277754</v>
      </c>
      <c r="F5" s="17">
        <f>Petclinic!G52</f>
        <v>232</v>
      </c>
      <c r="G5" s="17">
        <f>Petclinic!I102</f>
        <v>7.39</v>
      </c>
      <c r="H5" s="17">
        <f t="shared" si="2"/>
        <v>4.674220963</v>
      </c>
      <c r="I5" s="17">
        <f>Petclinic!F102</f>
        <v>93.18313114</v>
      </c>
      <c r="J5" s="17">
        <f t="shared" si="3"/>
        <v>-6.294722006</v>
      </c>
      <c r="K5" s="17">
        <f>Petclinic!G102</f>
        <v>322.6</v>
      </c>
      <c r="L5" s="17">
        <f t="shared" si="4"/>
        <v>39.05172414</v>
      </c>
    </row>
    <row r="6">
      <c r="A6" s="16" t="s">
        <v>12</v>
      </c>
      <c r="B6" s="17">
        <f>Shopizer!I2</f>
        <v>4.65</v>
      </c>
      <c r="C6" s="17">
        <f>Shopizer!I52</f>
        <v>4.86</v>
      </c>
      <c r="D6" s="17">
        <f t="shared" si="1"/>
        <v>4.516129032</v>
      </c>
      <c r="E6" s="17">
        <f>Shopizer!F52</f>
        <v>73.29752066</v>
      </c>
      <c r="F6" s="17">
        <f>Shopizer!G52</f>
        <v>1773.8</v>
      </c>
      <c r="G6" s="17">
        <f>Shopizer!I102</f>
        <v>5.09</v>
      </c>
      <c r="H6" s="17">
        <f t="shared" si="2"/>
        <v>9.462365591</v>
      </c>
      <c r="I6" s="17">
        <f>Shopizer!F102</f>
        <v>99.97573143</v>
      </c>
      <c r="J6" s="17">
        <f t="shared" si="3"/>
        <v>36.39715304</v>
      </c>
      <c r="K6" s="17">
        <f>Shopizer!G102</f>
        <v>7415.2</v>
      </c>
      <c r="L6" s="17">
        <f t="shared" si="4"/>
        <v>318.0403653</v>
      </c>
    </row>
    <row r="8">
      <c r="A8" s="9" t="s">
        <v>25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1"/>
    </row>
    <row r="9">
      <c r="A9" s="12" t="s">
        <v>18</v>
      </c>
      <c r="B9" s="13" t="s">
        <v>10</v>
      </c>
      <c r="C9" s="14" t="s">
        <v>14</v>
      </c>
      <c r="D9" s="10"/>
      <c r="E9" s="10"/>
      <c r="F9" s="11"/>
      <c r="G9" s="14" t="s">
        <v>16</v>
      </c>
      <c r="H9" s="10"/>
      <c r="I9" s="10"/>
      <c r="J9" s="10"/>
      <c r="K9" s="10"/>
      <c r="L9" s="11"/>
    </row>
    <row r="10">
      <c r="A10" s="15"/>
      <c r="B10" s="13" t="s">
        <v>4</v>
      </c>
      <c r="C10" s="13" t="s">
        <v>4</v>
      </c>
      <c r="D10" s="13" t="s">
        <v>19</v>
      </c>
      <c r="E10" s="13" t="s">
        <v>20</v>
      </c>
      <c r="F10" s="13" t="s">
        <v>21</v>
      </c>
      <c r="G10" s="13" t="s">
        <v>4</v>
      </c>
      <c r="H10" s="13" t="s">
        <v>19</v>
      </c>
      <c r="I10" s="13" t="s">
        <v>20</v>
      </c>
      <c r="J10" s="13" t="s">
        <v>22</v>
      </c>
      <c r="K10" s="16" t="s">
        <v>21</v>
      </c>
      <c r="L10" s="16" t="s">
        <v>23</v>
      </c>
    </row>
    <row r="11">
      <c r="A11" s="16" t="s">
        <v>24</v>
      </c>
      <c r="B11" s="16">
        <f>CloudStore!I12</f>
        <v>22.28</v>
      </c>
      <c r="C11" s="16">
        <f>CloudStore!I62</f>
        <v>22.73</v>
      </c>
      <c r="D11" s="17">
        <f t="shared" ref="D11:D13" si="5">(C11-B11)/B11*100</f>
        <v>2.019748654</v>
      </c>
      <c r="E11" s="17">
        <f>CloudStore!F62</f>
        <v>74.25081843</v>
      </c>
      <c r="F11" s="17">
        <f>CloudStore!G62</f>
        <v>1179.4</v>
      </c>
      <c r="G11" s="16">
        <f>CloudStore!I112</f>
        <v>22.9</v>
      </c>
      <c r="H11" s="17">
        <f t="shared" ref="H11:H13" si="6">(G11-B11)/B11*100</f>
        <v>2.782764811</v>
      </c>
      <c r="I11" s="17">
        <f>CloudStore!F112</f>
        <v>97.42390647</v>
      </c>
      <c r="J11" s="17">
        <f t="shared" ref="J11:J13" si="7">(I11-E11)/E11*100</f>
        <v>31.20920217</v>
      </c>
      <c r="K11" s="17">
        <f>CloudStore!G112</f>
        <v>2416.6</v>
      </c>
      <c r="L11" s="17">
        <f t="shared" ref="L11:L13" si="8">(K11-F11)/F11*100</f>
        <v>104.900797</v>
      </c>
    </row>
    <row r="12">
      <c r="A12" s="16" t="s">
        <v>9</v>
      </c>
      <c r="B12" s="17">
        <f>Petclinic!I12</f>
        <v>7.68</v>
      </c>
      <c r="C12" s="17">
        <f>Petclinic!I62</f>
        <v>8.47</v>
      </c>
      <c r="D12" s="17">
        <f t="shared" si="5"/>
        <v>10.28645833</v>
      </c>
      <c r="E12" s="17">
        <f>Petclinic!F62</f>
        <v>99.5828896</v>
      </c>
      <c r="F12" s="17">
        <f>Petclinic!G62</f>
        <v>1122.1</v>
      </c>
      <c r="G12" s="17">
        <f>Petclinic!I112</f>
        <v>9</v>
      </c>
      <c r="H12" s="17">
        <f t="shared" si="6"/>
        <v>17.1875</v>
      </c>
      <c r="I12" s="17">
        <f>Petclinic!F112</f>
        <v>92.70460579</v>
      </c>
      <c r="J12" s="17">
        <f t="shared" si="7"/>
        <v>-6.907094012</v>
      </c>
      <c r="K12" s="17">
        <f>Petclinic!G112</f>
        <v>1606.2</v>
      </c>
      <c r="L12" s="17">
        <f t="shared" si="8"/>
        <v>43.14232243</v>
      </c>
    </row>
    <row r="13">
      <c r="A13" s="16" t="s">
        <v>12</v>
      </c>
      <c r="B13" s="17">
        <f>Shopizer!I12</f>
        <v>15.92</v>
      </c>
      <c r="C13" s="17">
        <f>Shopizer!I62</f>
        <v>16.25</v>
      </c>
      <c r="D13" s="17">
        <f t="shared" si="5"/>
        <v>2.072864322</v>
      </c>
      <c r="E13" s="17">
        <f>Shopizer!F62</f>
        <v>73.44583391</v>
      </c>
      <c r="F13" s="17">
        <f>Shopizer!G62</f>
        <v>8991.9</v>
      </c>
      <c r="G13" s="17">
        <f>Shopizer!I112</f>
        <v>16.96</v>
      </c>
      <c r="H13" s="17">
        <f t="shared" si="6"/>
        <v>6.532663317</v>
      </c>
      <c r="I13" s="17">
        <f>Shopizer!F112</f>
        <v>99.98468711</v>
      </c>
      <c r="J13" s="17">
        <f t="shared" si="7"/>
        <v>36.13391227</v>
      </c>
      <c r="K13" s="17">
        <f>Shopizer!G112</f>
        <v>35259</v>
      </c>
      <c r="L13" s="17">
        <f t="shared" si="8"/>
        <v>292.1195743</v>
      </c>
    </row>
    <row r="15">
      <c r="A15" s="9" t="s">
        <v>26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1"/>
    </row>
    <row r="16">
      <c r="A16" s="12" t="s">
        <v>18</v>
      </c>
      <c r="B16" s="13" t="s">
        <v>10</v>
      </c>
      <c r="C16" s="14" t="s">
        <v>14</v>
      </c>
      <c r="D16" s="10"/>
      <c r="E16" s="10"/>
      <c r="F16" s="11"/>
      <c r="G16" s="14" t="s">
        <v>16</v>
      </c>
      <c r="H16" s="10"/>
      <c r="I16" s="10"/>
      <c r="J16" s="10"/>
      <c r="K16" s="10"/>
      <c r="L16" s="11"/>
    </row>
    <row r="17">
      <c r="A17" s="15"/>
      <c r="B17" s="13" t="s">
        <v>4</v>
      </c>
      <c r="C17" s="13" t="s">
        <v>4</v>
      </c>
      <c r="D17" s="13" t="s">
        <v>19</v>
      </c>
      <c r="E17" s="13" t="s">
        <v>20</v>
      </c>
      <c r="F17" s="13" t="s">
        <v>21</v>
      </c>
      <c r="G17" s="13" t="s">
        <v>4</v>
      </c>
      <c r="H17" s="13" t="s">
        <v>19</v>
      </c>
      <c r="I17" s="13" t="s">
        <v>20</v>
      </c>
      <c r="J17" s="13" t="s">
        <v>22</v>
      </c>
      <c r="K17" s="16" t="s">
        <v>21</v>
      </c>
      <c r="L17" s="16" t="s">
        <v>23</v>
      </c>
    </row>
    <row r="18">
      <c r="A18" s="16" t="s">
        <v>24</v>
      </c>
      <c r="B18" s="16">
        <f>CloudStore!I22</f>
        <v>28.84</v>
      </c>
      <c r="C18" s="16">
        <f>CloudStore!I72</f>
        <v>29.21</v>
      </c>
      <c r="D18" s="17">
        <f t="shared" ref="D18:D20" si="9">(C18-B18)/B18*100</f>
        <v>1.282940361</v>
      </c>
      <c r="E18" s="17">
        <f>CloudStore!F72</f>
        <v>74.92189719</v>
      </c>
      <c r="F18" s="17">
        <f>CloudStore!G72</f>
        <v>2374.2</v>
      </c>
      <c r="G18" s="16">
        <f>CloudStore!I122</f>
        <v>29.35</v>
      </c>
      <c r="H18" s="17">
        <f t="shared" ref="H18:H20" si="10">(G18-B18)/B18*100</f>
        <v>1.768377254</v>
      </c>
      <c r="I18" s="17">
        <f>CloudStore!F122</f>
        <v>97.56726821</v>
      </c>
      <c r="J18" s="17">
        <f t="shared" ref="J18:J20" si="11">(I18-E18)/E18*100</f>
        <v>30.22530378</v>
      </c>
      <c r="K18" s="17">
        <f>CloudStore!G122</f>
        <v>7223.1</v>
      </c>
      <c r="L18" s="17">
        <f t="shared" ref="L18:L20" si="12">(K18-F18)/F18*100</f>
        <v>204.2330048</v>
      </c>
    </row>
    <row r="19">
      <c r="A19" s="16" t="s">
        <v>9</v>
      </c>
      <c r="B19" s="17">
        <f>Petclinic!I22</f>
        <v>8.38</v>
      </c>
      <c r="C19" s="17">
        <f>Petclinic!I72</f>
        <v>8.9</v>
      </c>
      <c r="D19" s="17">
        <f t="shared" si="9"/>
        <v>6.205250597</v>
      </c>
      <c r="E19" s="17">
        <f>Petclinic!F72</f>
        <v>99.59846147</v>
      </c>
      <c r="F19" s="17">
        <f>Petclinic!G72</f>
        <v>2356.4</v>
      </c>
      <c r="G19" s="17">
        <f>Petclinic!I122</f>
        <v>9.11</v>
      </c>
      <c r="H19" s="17">
        <f t="shared" si="10"/>
        <v>8.711217184</v>
      </c>
      <c r="I19" s="17">
        <f>Petclinic!F122</f>
        <v>94.31672307</v>
      </c>
      <c r="J19" s="17">
        <f t="shared" si="11"/>
        <v>-5.303032119</v>
      </c>
      <c r="K19" s="17">
        <f>Petclinic!G122</f>
        <v>3232.8</v>
      </c>
      <c r="L19" s="17">
        <f t="shared" si="12"/>
        <v>37.19232728</v>
      </c>
    </row>
    <row r="20">
      <c r="A20" s="16" t="s">
        <v>12</v>
      </c>
      <c r="B20" s="17">
        <f>Shopizer!I22</f>
        <v>22.2</v>
      </c>
      <c r="C20" s="17">
        <f>Shopizer!I72</f>
        <v>23.64</v>
      </c>
      <c r="D20" s="17">
        <f t="shared" si="9"/>
        <v>6.486486486</v>
      </c>
      <c r="E20" s="17">
        <f>Shopizer!F72</f>
        <v>73.47357954</v>
      </c>
      <c r="F20" s="17">
        <f>Shopizer!G72</f>
        <v>18028.8</v>
      </c>
      <c r="G20" s="17">
        <f>Shopizer!I122</f>
        <v>24.56</v>
      </c>
      <c r="H20" s="17">
        <f t="shared" si="10"/>
        <v>10.63063063</v>
      </c>
      <c r="I20" s="17">
        <f>Shopizer!F122</f>
        <v>99.98417135</v>
      </c>
      <c r="J20" s="17">
        <f t="shared" si="11"/>
        <v>36.08180243</v>
      </c>
      <c r="K20" s="17">
        <f>Shopizer!G122</f>
        <v>70114.9</v>
      </c>
      <c r="L20" s="17">
        <f t="shared" si="12"/>
        <v>288.9049743</v>
      </c>
    </row>
    <row r="22">
      <c r="A22" s="9" t="s">
        <v>27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1"/>
    </row>
    <row r="23">
      <c r="A23" s="12" t="s">
        <v>18</v>
      </c>
      <c r="B23" s="13" t="s">
        <v>10</v>
      </c>
      <c r="C23" s="14" t="s">
        <v>14</v>
      </c>
      <c r="D23" s="10"/>
      <c r="E23" s="10"/>
      <c r="F23" s="11"/>
      <c r="G23" s="14" t="s">
        <v>16</v>
      </c>
      <c r="H23" s="10"/>
      <c r="I23" s="10"/>
      <c r="J23" s="10"/>
      <c r="K23" s="10"/>
      <c r="L23" s="11"/>
    </row>
    <row r="24">
      <c r="A24" s="15"/>
      <c r="B24" s="13" t="s">
        <v>4</v>
      </c>
      <c r="C24" s="13" t="s">
        <v>4</v>
      </c>
      <c r="D24" s="13" t="s">
        <v>19</v>
      </c>
      <c r="E24" s="13" t="s">
        <v>20</v>
      </c>
      <c r="F24" s="13" t="s">
        <v>21</v>
      </c>
      <c r="G24" s="13" t="s">
        <v>4</v>
      </c>
      <c r="H24" s="13" t="s">
        <v>19</v>
      </c>
      <c r="I24" s="13" t="s">
        <v>20</v>
      </c>
      <c r="J24" s="13" t="s">
        <v>22</v>
      </c>
      <c r="K24" s="16" t="s">
        <v>21</v>
      </c>
      <c r="L24" s="16" t="s">
        <v>23</v>
      </c>
    </row>
    <row r="25">
      <c r="A25" s="16" t="s">
        <v>24</v>
      </c>
      <c r="B25" s="16">
        <f>CloudStore!I32</f>
        <v>30.42</v>
      </c>
      <c r="C25" s="16">
        <f>CloudStore!I82</f>
        <v>30.49</v>
      </c>
      <c r="D25" s="17">
        <f t="shared" ref="D25:D27" si="13">(C25-B25)/B25*100</f>
        <v>0.2301117686</v>
      </c>
      <c r="E25" s="17">
        <f>CloudStore!F82</f>
        <v>74.73433562</v>
      </c>
      <c r="F25" s="17">
        <f>CloudStore!G82</f>
        <v>5900.5</v>
      </c>
      <c r="G25" s="16">
        <f>CloudStore!I132</f>
        <v>30.57</v>
      </c>
      <c r="H25" s="17">
        <f t="shared" ref="H25:H27" si="14">(G25-B25)/B25*100</f>
        <v>0.4930966469</v>
      </c>
      <c r="I25" s="17">
        <f>CloudStore!F132</f>
        <v>97.5072361</v>
      </c>
      <c r="J25" s="17">
        <f t="shared" ref="J25:J27" si="15">(I25-E25)/E25*100</f>
        <v>30.47180429</v>
      </c>
      <c r="K25" s="17">
        <f>CloudStore!G132</f>
        <v>18157.7</v>
      </c>
      <c r="L25" s="17">
        <f t="shared" ref="L25:L27" si="16">(K25-F25)/F25*100</f>
        <v>207.7315482</v>
      </c>
    </row>
    <row r="26">
      <c r="A26" s="16" t="s">
        <v>9</v>
      </c>
      <c r="B26" s="17">
        <f>Petclinic!I32</f>
        <v>10.41</v>
      </c>
      <c r="C26" s="17">
        <f>Petclinic!I82</f>
        <v>10.75</v>
      </c>
      <c r="D26" s="17">
        <f t="shared" si="13"/>
        <v>3.266090298</v>
      </c>
      <c r="E26" s="17">
        <f>Petclinic!F82</f>
        <v>99.64961087</v>
      </c>
      <c r="F26" s="17">
        <f>Petclinic!G82</f>
        <v>5659.5</v>
      </c>
      <c r="G26" s="17">
        <f>Petclinic!I132</f>
        <v>10.93</v>
      </c>
      <c r="H26" s="17">
        <f t="shared" si="14"/>
        <v>4.995196926</v>
      </c>
      <c r="I26" s="17">
        <f>Petclinic!F132</f>
        <v>94.21793745</v>
      </c>
      <c r="J26" s="17">
        <f t="shared" si="15"/>
        <v>-5.450772334</v>
      </c>
      <c r="K26" s="17">
        <f>Petclinic!G132</f>
        <v>7935.6</v>
      </c>
      <c r="L26" s="17">
        <f t="shared" si="16"/>
        <v>40.21733369</v>
      </c>
    </row>
    <row r="27">
      <c r="A27" s="16" t="s">
        <v>12</v>
      </c>
      <c r="B27" s="17">
        <f>Shopizer!I32</f>
        <v>26.61</v>
      </c>
      <c r="C27" s="17">
        <f>Shopizer!I82</f>
        <v>27.34</v>
      </c>
      <c r="D27" s="17">
        <f t="shared" si="13"/>
        <v>2.743329575</v>
      </c>
      <c r="E27" s="17">
        <f>Shopizer!F82</f>
        <v>73.41712005</v>
      </c>
      <c r="F27" s="17">
        <f>Shopizer!G82</f>
        <v>44962.7</v>
      </c>
      <c r="G27" s="17">
        <f>Shopizer!I132</f>
        <v>28.02</v>
      </c>
      <c r="H27" s="17">
        <f t="shared" si="14"/>
        <v>5.298759865</v>
      </c>
      <c r="I27" s="17">
        <f>Shopizer!F132</f>
        <v>99.98902167</v>
      </c>
      <c r="J27" s="17">
        <f t="shared" si="15"/>
        <v>36.19305905</v>
      </c>
      <c r="K27" s="17">
        <f>Shopizer!G132</f>
        <v>175781.5</v>
      </c>
      <c r="L27" s="17">
        <f t="shared" si="16"/>
        <v>290.9496093</v>
      </c>
    </row>
    <row r="29">
      <c r="A29" s="9" t="s">
        <v>28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1"/>
    </row>
    <row r="30">
      <c r="A30" s="12" t="s">
        <v>18</v>
      </c>
      <c r="B30" s="13" t="s">
        <v>10</v>
      </c>
      <c r="C30" s="14" t="s">
        <v>14</v>
      </c>
      <c r="D30" s="10"/>
      <c r="E30" s="10"/>
      <c r="F30" s="11"/>
      <c r="G30" s="14" t="s">
        <v>16</v>
      </c>
      <c r="H30" s="10"/>
      <c r="I30" s="10"/>
      <c r="J30" s="10"/>
      <c r="K30" s="10"/>
      <c r="L30" s="11"/>
    </row>
    <row r="31">
      <c r="A31" s="15"/>
      <c r="B31" s="13" t="s">
        <v>4</v>
      </c>
      <c r="C31" s="13" t="s">
        <v>4</v>
      </c>
      <c r="D31" s="13" t="s">
        <v>19</v>
      </c>
      <c r="E31" s="13" t="s">
        <v>20</v>
      </c>
      <c r="F31" s="13" t="s">
        <v>21</v>
      </c>
      <c r="G31" s="13" t="s">
        <v>4</v>
      </c>
      <c r="H31" s="13" t="s">
        <v>19</v>
      </c>
      <c r="I31" s="13" t="s">
        <v>20</v>
      </c>
      <c r="J31" s="13" t="s">
        <v>22</v>
      </c>
      <c r="K31" s="16" t="s">
        <v>21</v>
      </c>
      <c r="L31" s="16" t="s">
        <v>23</v>
      </c>
    </row>
    <row r="32">
      <c r="A32" s="16" t="s">
        <v>24</v>
      </c>
      <c r="B32" s="16">
        <f>CloudStore!I42</f>
        <v>30.45</v>
      </c>
      <c r="C32" s="16">
        <f>CloudStore!I92</f>
        <v>30.5</v>
      </c>
      <c r="D32" s="17">
        <f t="shared" ref="D32:D34" si="17">(C32-B32)/B32*100</f>
        <v>0.1642036125</v>
      </c>
      <c r="E32" s="17">
        <f>CloudStore!F92</f>
        <v>76.90644939</v>
      </c>
      <c r="F32" s="17">
        <f>CloudStore!G92</f>
        <v>13270.9</v>
      </c>
      <c r="G32" s="16">
        <f>CloudStore!I142</f>
        <v>30.59</v>
      </c>
      <c r="H32" s="17">
        <f t="shared" ref="H32:H34" si="18">(G32-B32)/B32*100</f>
        <v>0.4597701149</v>
      </c>
      <c r="I32" s="17">
        <f>CloudStore!F142</f>
        <v>97.53143496</v>
      </c>
      <c r="J32" s="17">
        <f t="shared" ref="J32:J34" si="19">(I32-E32)/E32*100</f>
        <v>26.81827823</v>
      </c>
      <c r="K32" s="17">
        <f>CloudStore!G142</f>
        <v>36285.4</v>
      </c>
      <c r="L32" s="17">
        <f t="shared" ref="L32:L34" si="20">(K32-F32)/F32*100</f>
        <v>173.4207929</v>
      </c>
    </row>
    <row r="33">
      <c r="A33" s="16" t="s">
        <v>9</v>
      </c>
      <c r="B33" s="17">
        <f>Petclinic!I42</f>
        <v>12.21</v>
      </c>
      <c r="C33" s="17">
        <f>Petclinic!I92</f>
        <v>12.92</v>
      </c>
      <c r="D33" s="17">
        <f t="shared" si="17"/>
        <v>5.814905815</v>
      </c>
      <c r="E33" s="17">
        <f>Petclinic!F92</f>
        <v>99.66067613</v>
      </c>
      <c r="F33" s="17">
        <f>Petclinic!G92</f>
        <v>11102</v>
      </c>
      <c r="G33" s="17">
        <f>Petclinic!I142</f>
        <v>13.39</v>
      </c>
      <c r="H33" s="17">
        <f t="shared" si="18"/>
        <v>9.664209664</v>
      </c>
      <c r="I33" s="17">
        <f>Petclinic!F142</f>
        <v>94.12025738</v>
      </c>
      <c r="J33" s="17">
        <f t="shared" si="19"/>
        <v>-5.55928273</v>
      </c>
      <c r="K33" s="17">
        <f>Petclinic!G142</f>
        <v>15271.2</v>
      </c>
      <c r="L33" s="17">
        <f t="shared" si="20"/>
        <v>37.55359395</v>
      </c>
    </row>
    <row r="34">
      <c r="A34" s="16" t="s">
        <v>12</v>
      </c>
      <c r="B34" s="17">
        <f>Shopizer!I42</f>
        <v>28.15</v>
      </c>
      <c r="C34" s="17">
        <f>Shopizer!I92</f>
        <v>29.32</v>
      </c>
      <c r="D34" s="17">
        <f t="shared" si="17"/>
        <v>4.156305506</v>
      </c>
      <c r="E34" s="17">
        <f>Shopizer!F92</f>
        <v>73.38015897</v>
      </c>
      <c r="F34" s="17">
        <f>Shopizer!G92</f>
        <v>89690</v>
      </c>
      <c r="G34" s="17">
        <f>Shopizer!I142</f>
        <v>30.69</v>
      </c>
      <c r="H34" s="17">
        <f t="shared" si="18"/>
        <v>9.023090586</v>
      </c>
      <c r="I34" s="17">
        <f>Shopizer!F142</f>
        <v>99.9861424</v>
      </c>
      <c r="J34" s="17">
        <f t="shared" si="19"/>
        <v>36.2577348</v>
      </c>
      <c r="K34" s="17">
        <f>Shopizer!G142</f>
        <v>351383.1</v>
      </c>
      <c r="L34" s="17">
        <f t="shared" si="20"/>
        <v>291.7751143</v>
      </c>
    </row>
    <row r="3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</row>
    <row r="36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</row>
    <row r="37">
      <c r="A37" s="18"/>
      <c r="K37" s="18"/>
      <c r="L37" s="18"/>
      <c r="M37" s="18"/>
      <c r="N37" s="18"/>
    </row>
    <row r="38">
      <c r="A38" s="19"/>
      <c r="B38" s="20"/>
      <c r="E38" s="20"/>
      <c r="H38" s="20"/>
      <c r="K38" s="20"/>
      <c r="L38" s="20"/>
    </row>
    <row r="39">
      <c r="B39" s="21"/>
      <c r="C39" s="21"/>
      <c r="D39" s="21"/>
      <c r="E39" s="21"/>
      <c r="F39" s="21"/>
      <c r="G39" s="21"/>
      <c r="H39" s="21"/>
      <c r="I39" s="21"/>
      <c r="J39" s="21"/>
      <c r="K39" s="5"/>
      <c r="L39" s="5"/>
      <c r="M39" s="5"/>
      <c r="N39" s="5"/>
    </row>
    <row r="40">
      <c r="A40" s="5"/>
      <c r="B40" s="2"/>
      <c r="C40" s="2"/>
      <c r="E40" s="2"/>
      <c r="F40" s="2"/>
      <c r="G40" s="2"/>
      <c r="H40" s="2"/>
      <c r="I40" s="2"/>
      <c r="J40" s="2"/>
      <c r="K40" s="5"/>
      <c r="L40" s="5"/>
    </row>
    <row r="41">
      <c r="A41" s="5"/>
      <c r="K41" s="5"/>
      <c r="L41" s="5"/>
    </row>
    <row r="42">
      <c r="A42" s="5"/>
      <c r="K42" s="5"/>
      <c r="L42" s="5"/>
    </row>
  </sheetData>
  <mergeCells count="26">
    <mergeCell ref="G9:L9"/>
    <mergeCell ref="C9:F9"/>
    <mergeCell ref="G2:L2"/>
    <mergeCell ref="C2:F2"/>
    <mergeCell ref="A2:A3"/>
    <mergeCell ref="A8:L8"/>
    <mergeCell ref="A1:L1"/>
    <mergeCell ref="C30:F30"/>
    <mergeCell ref="G30:L30"/>
    <mergeCell ref="A30:A31"/>
    <mergeCell ref="A29:L29"/>
    <mergeCell ref="A16:A17"/>
    <mergeCell ref="G16:L16"/>
    <mergeCell ref="C16:F16"/>
    <mergeCell ref="G23:L23"/>
    <mergeCell ref="A22:L22"/>
    <mergeCell ref="C23:F23"/>
    <mergeCell ref="A9:A10"/>
    <mergeCell ref="A15:L15"/>
    <mergeCell ref="E38:G38"/>
    <mergeCell ref="H38:J38"/>
    <mergeCell ref="L38:N38"/>
    <mergeCell ref="A38:A39"/>
    <mergeCell ref="A37:J37"/>
    <mergeCell ref="B38:D38"/>
    <mergeCell ref="A23:A24"/>
  </mergeCells>
  <drawing r:id="rId1"/>
</worksheet>
</file>